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60" activeTab="0"/>
  </bookViews>
  <sheets>
    <sheet name="balance sheet" sheetId="1" r:id="rId1"/>
    <sheet name="income statement" sheetId="2" r:id="rId2"/>
    <sheet name="changes in equity" sheetId="3" r:id="rId3"/>
    <sheet name="cashflow" sheetId="4" r:id="rId4"/>
  </sheets>
  <definedNames>
    <definedName name="_xlnm.Print_Area" localSheetId="0">'balance sheet'!$A$1:$I$46</definedName>
    <definedName name="_xlnm.Print_Area" localSheetId="3">'cashflow'!$A$1:$F$61</definedName>
    <definedName name="_xlnm.Print_Area" localSheetId="2">'changes in equity'!$A$1:$L$32</definedName>
    <definedName name="_xlnm.Print_Area" localSheetId="1">'income statement'!$A$1:$I$39</definedName>
  </definedNames>
  <calcPr fullCalcOnLoad="1"/>
</workbook>
</file>

<file path=xl/sharedStrings.xml><?xml version="1.0" encoding="utf-8"?>
<sst xmlns="http://schemas.openxmlformats.org/spreadsheetml/2006/main" count="151" uniqueCount="126">
  <si>
    <t>NATIONAL ELECTRIFICATION ADMINISTRATION</t>
  </si>
  <si>
    <t xml:space="preserve"> </t>
  </si>
  <si>
    <t>Note</t>
  </si>
  <si>
    <t>INCOME</t>
  </si>
  <si>
    <t>General Income</t>
  </si>
  <si>
    <t>Service  Income</t>
  </si>
  <si>
    <t>Other Income</t>
  </si>
  <si>
    <t>Total Income</t>
  </si>
  <si>
    <t>EXPENSES</t>
  </si>
  <si>
    <t xml:space="preserve">Personal Services  </t>
  </si>
  <si>
    <t>Maintenance and Other Operating Expenses</t>
  </si>
  <si>
    <t>Total Expenses</t>
  </si>
  <si>
    <t>NET INCOME</t>
  </si>
  <si>
    <t>See accompanying  Notes to Financial Statements.</t>
  </si>
  <si>
    <t>Notes</t>
  </si>
  <si>
    <t>ASSETS</t>
  </si>
  <si>
    <t>Current Assets</t>
  </si>
  <si>
    <t xml:space="preserve">Cash and Cash Equivalents </t>
  </si>
  <si>
    <t>Prepayments</t>
  </si>
  <si>
    <t>Total current assets</t>
  </si>
  <si>
    <t>Non-Current Assets</t>
  </si>
  <si>
    <t xml:space="preserve">Long-Term Loans Receivable </t>
  </si>
  <si>
    <t xml:space="preserve">Other Assets </t>
  </si>
  <si>
    <t>Total non-current assets</t>
  </si>
  <si>
    <t>TOTAL ASSETS</t>
  </si>
  <si>
    <t>Current Liabilities</t>
  </si>
  <si>
    <t xml:space="preserve">Payables </t>
  </si>
  <si>
    <t>Payables to Government Agencies</t>
  </si>
  <si>
    <t>Other Payables</t>
  </si>
  <si>
    <t>Total current liabilities</t>
  </si>
  <si>
    <t>Non-Current Liabilities</t>
  </si>
  <si>
    <t xml:space="preserve">Loans Payable - Domestic </t>
  </si>
  <si>
    <t xml:space="preserve">Loans Payable - Foreign </t>
  </si>
  <si>
    <t>Deferred Credits</t>
  </si>
  <si>
    <t>Total non-current liabilities</t>
  </si>
  <si>
    <t>TOTAL LIABILITIES</t>
  </si>
  <si>
    <t>See  accompanying Notes to Financial  Statements.</t>
  </si>
  <si>
    <t>Interest Income</t>
  </si>
  <si>
    <t>Net Income from Operations</t>
  </si>
  <si>
    <t>Other Income(Expenses)</t>
  </si>
  <si>
    <t>Financial Expense</t>
  </si>
  <si>
    <t>Net Income Before Income Tax</t>
  </si>
  <si>
    <t>Income Tax</t>
  </si>
  <si>
    <t>EQUITY</t>
  </si>
  <si>
    <t>LIABILITIES AND EQUITY</t>
  </si>
  <si>
    <t>STATEMENT OF CHANGES IN EQUITY</t>
  </si>
  <si>
    <t>Equity</t>
  </si>
  <si>
    <t>(Deficit)</t>
  </si>
  <si>
    <t>Net Income</t>
  </si>
  <si>
    <t>Cash Inflows</t>
  </si>
  <si>
    <t>Collection of loans receivables</t>
  </si>
  <si>
    <t>Receipt of subsidy from the National Government for implementation of projects</t>
  </si>
  <si>
    <t>Receipt of trust liabilities</t>
  </si>
  <si>
    <t>Interest income from bank deposits</t>
  </si>
  <si>
    <t>Collection of service and other income</t>
  </si>
  <si>
    <t>Collection of other receivables</t>
  </si>
  <si>
    <t>Other cash receipt</t>
  </si>
  <si>
    <t>Total Cash Inflows</t>
  </si>
  <si>
    <t>CASH FLOWS FROM OPERATING ACTIVITIES</t>
  </si>
  <si>
    <t>Cash Outflows</t>
  </si>
  <si>
    <t>Release of loans to electric cooperatives</t>
  </si>
  <si>
    <t>Grant of subsidies and donations</t>
  </si>
  <si>
    <t>Payment of maintenance and other operating expenses</t>
  </si>
  <si>
    <t>Payment for accounts payable</t>
  </si>
  <si>
    <t>Remittance of corporate income tax</t>
  </si>
  <si>
    <t>Grant of cash advance and other advances</t>
  </si>
  <si>
    <t xml:space="preserve">Payment for prepayments </t>
  </si>
  <si>
    <t xml:space="preserve">Remittance of taxes withheld from suppliers, contractors and other creditors </t>
  </si>
  <si>
    <t>Payment for purchases of inventories, supplies and materials for stock</t>
  </si>
  <si>
    <t>Replenishment of petty cash fund</t>
  </si>
  <si>
    <t>Other cash payments</t>
  </si>
  <si>
    <t>Total Cash Outflows</t>
  </si>
  <si>
    <t>Proceeds fromm sale of property and equipment</t>
  </si>
  <si>
    <t>Purchase of property and equipment</t>
  </si>
  <si>
    <t>Net Cash Used in Investing Activities</t>
  </si>
  <si>
    <t>Payment of long-term liabilities</t>
  </si>
  <si>
    <t>Dividends paid</t>
  </si>
  <si>
    <t>Net Cash Used in Financing Activities</t>
  </si>
  <si>
    <t xml:space="preserve">EFFECT OF EXCHANGE RATE CHANGES ON CASH AND CASH EQUIVALENTS </t>
  </si>
  <si>
    <t>(Note 22)</t>
  </si>
  <si>
    <t>Total</t>
  </si>
  <si>
    <t>Total Other Income/Expenses (Net)</t>
  </si>
  <si>
    <t>Prior period adjustments</t>
  </si>
  <si>
    <t>BALANCES. January 1, 2014</t>
  </si>
  <si>
    <t>BALANCES, December 31, 2014</t>
  </si>
  <si>
    <t>Refund of CARE fund balance to DOE</t>
  </si>
  <si>
    <t>Refund of DOE-EREPP</t>
  </si>
  <si>
    <t>Refund of PDAF</t>
  </si>
  <si>
    <t>Refund of DAP</t>
  </si>
  <si>
    <t>Refund of PKKV</t>
  </si>
  <si>
    <t>Refund of Watershed Fund</t>
  </si>
  <si>
    <t>Remittance and refund of authorized deduction withheld on employees</t>
  </si>
  <si>
    <t>STATEMENT OF CASH FLOWS</t>
  </si>
  <si>
    <t>For the Year Ended December 31, 2015</t>
  </si>
  <si>
    <t>BALANCES, December 31, 2015</t>
  </si>
  <si>
    <t xml:space="preserve">Capital </t>
  </si>
  <si>
    <t>Stock</t>
  </si>
  <si>
    <t>Donated</t>
  </si>
  <si>
    <t>Capital</t>
  </si>
  <si>
    <t>Dividends</t>
  </si>
  <si>
    <t>BALANCES. January 1, 2015</t>
  </si>
  <si>
    <t>2, 18</t>
  </si>
  <si>
    <t xml:space="preserve">Property and Equipment </t>
  </si>
  <si>
    <t xml:space="preserve">Inventories </t>
  </si>
  <si>
    <t xml:space="preserve">Other Receivables </t>
  </si>
  <si>
    <t>Loans Receivable</t>
  </si>
  <si>
    <t>Loans Payable - Domestic</t>
  </si>
  <si>
    <t>TOTAL LIABILITIES AND EQUITY</t>
  </si>
  <si>
    <t>Gain on Foreign Exchange</t>
  </si>
  <si>
    <t>Gain on Sale of Disposed Assets</t>
  </si>
  <si>
    <t>0</t>
  </si>
  <si>
    <t>(With comparative figures for the Year Ended December 31, 2014)</t>
  </si>
  <si>
    <t>Cancellation of stale check issued in prior years</t>
  </si>
  <si>
    <t>Refund of cash advance and deposit</t>
  </si>
  <si>
    <t>Payment of personal services</t>
  </si>
  <si>
    <t>CASH FLOWS FROM INVESTING ACTIVITIES</t>
  </si>
  <si>
    <t>CASH FLOWS FROM FINANCING ACTIVITIES</t>
  </si>
  <si>
    <t>NET INCREASE/DECREASE IN CASH AND CASH EQUIVALENTS</t>
  </si>
  <si>
    <t>CASH AND CASH EQUIVALENTS AT BEGINNING OF YEAR</t>
  </si>
  <si>
    <t>CASH AND CASH EQUIVALENTS AT END OF YEAR</t>
  </si>
  <si>
    <t xml:space="preserve">STATEMENT OF COMPREHENSIVE INCOME </t>
  </si>
  <si>
    <t>Net Cash From/Used in Operating Activities</t>
  </si>
  <si>
    <t>( in Philippine Peso)</t>
  </si>
  <si>
    <t>Retained Earnings/</t>
  </si>
  <si>
    <t>(With comparative figures as of December 31, 2014)</t>
  </si>
  <si>
    <t>STATEMENT OF FINANCIAL POSITION</t>
  </si>
</sst>
</file>

<file path=xl/styles.xml><?xml version="1.0" encoding="utf-8"?>
<styleSheet xmlns="http://schemas.openxmlformats.org/spreadsheetml/2006/main">
  <numFmts count="1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mmmm\ d\,\ yyyy"/>
    <numFmt numFmtId="172" formatCode="_(* #,##0.0_);_(* \(#,##0.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medium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indent="7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Font="1" applyBorder="1" applyAlignment="1">
      <alignment vertical="center"/>
    </xf>
    <xf numFmtId="0" fontId="0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170" fontId="5" fillId="0" borderId="0" xfId="42" applyNumberFormat="1" applyFont="1" applyAlignment="1">
      <alignment vertical="center"/>
    </xf>
    <xf numFmtId="170" fontId="0" fillId="0" borderId="11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 indent="1"/>
    </xf>
    <xf numFmtId="3" fontId="5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5" fillId="0" borderId="13" xfId="42" applyNumberFormat="1" applyFont="1" applyBorder="1" applyAlignment="1">
      <alignment horizontal="right"/>
    </xf>
    <xf numFmtId="3" fontId="5" fillId="0" borderId="14" xfId="0" applyNumberFormat="1" applyFont="1" applyBorder="1" applyAlignment="1">
      <alignment vertical="center"/>
    </xf>
    <xf numFmtId="3" fontId="5" fillId="0" borderId="14" xfId="42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13" xfId="42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5" fillId="0" borderId="16" xfId="42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170" fontId="0" fillId="0" borderId="12" xfId="42" applyNumberFormat="1" applyFont="1" applyBorder="1" applyAlignment="1">
      <alignment/>
    </xf>
    <xf numFmtId="170" fontId="0" fillId="0" borderId="16" xfId="42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170" fontId="5" fillId="0" borderId="0" xfId="42" applyNumberFormat="1" applyFont="1" applyAlignment="1">
      <alignment horizontal="center" vertical="center"/>
    </xf>
    <xf numFmtId="170" fontId="5" fillId="0" borderId="11" xfId="42" applyNumberFormat="1" applyFont="1" applyBorder="1" applyAlignment="1">
      <alignment/>
    </xf>
    <xf numFmtId="170" fontId="0" fillId="0" borderId="0" xfId="42" applyNumberFormat="1" applyFont="1" applyAlignment="1">
      <alignment vertical="center"/>
    </xf>
    <xf numFmtId="170" fontId="5" fillId="0" borderId="0" xfId="42" applyNumberFormat="1" applyFont="1" applyBorder="1" applyAlignment="1">
      <alignment vertical="center"/>
    </xf>
    <xf numFmtId="170" fontId="5" fillId="0" borderId="12" xfId="42" applyNumberFormat="1" applyFont="1" applyBorder="1" applyAlignment="1">
      <alignment vertical="center"/>
    </xf>
    <xf numFmtId="170" fontId="5" fillId="0" borderId="12" xfId="42" applyNumberFormat="1" applyFont="1" applyBorder="1" applyAlignment="1">
      <alignment/>
    </xf>
    <xf numFmtId="170" fontId="5" fillId="0" borderId="13" xfId="42" applyNumberFormat="1" applyFont="1" applyBorder="1" applyAlignment="1">
      <alignment horizontal="right"/>
    </xf>
    <xf numFmtId="170" fontId="5" fillId="0" borderId="14" xfId="42" applyNumberFormat="1" applyFont="1" applyBorder="1" applyAlignment="1">
      <alignment horizontal="right" vertical="center"/>
    </xf>
    <xf numFmtId="170" fontId="0" fillId="0" borderId="0" xfId="42" applyNumberFormat="1" applyAlignment="1">
      <alignment/>
    </xf>
    <xf numFmtId="0" fontId="0" fillId="0" borderId="0" xfId="0" applyFont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170" fontId="0" fillId="0" borderId="0" xfId="42" applyNumberFormat="1" applyFont="1" applyAlignment="1">
      <alignment vertical="center"/>
    </xf>
    <xf numFmtId="170" fontId="0" fillId="0" borderId="0" xfId="42" applyNumberFormat="1" applyFont="1" applyBorder="1" applyAlignment="1">
      <alignment vertical="center"/>
    </xf>
    <xf numFmtId="170" fontId="5" fillId="0" borderId="0" xfId="42" applyNumberFormat="1" applyFont="1" applyBorder="1" applyAlignment="1">
      <alignment/>
    </xf>
    <xf numFmtId="170" fontId="0" fillId="0" borderId="12" xfId="42" applyNumberFormat="1" applyFont="1" applyBorder="1" applyAlignment="1">
      <alignment/>
    </xf>
    <xf numFmtId="43" fontId="0" fillId="0" borderId="0" xfId="42" applyFont="1" applyAlignment="1">
      <alignment/>
    </xf>
    <xf numFmtId="170" fontId="5" fillId="0" borderId="16" xfId="42" applyNumberFormat="1" applyFont="1" applyBorder="1" applyAlignment="1">
      <alignment/>
    </xf>
    <xf numFmtId="0" fontId="5" fillId="0" borderId="12" xfId="0" applyFont="1" applyBorder="1" applyAlignment="1">
      <alignment horizontal="left" indent="1"/>
    </xf>
    <xf numFmtId="0" fontId="0" fillId="0" borderId="0" xfId="0" applyFont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1"/>
    </xf>
    <xf numFmtId="170" fontId="5" fillId="0" borderId="0" xfId="42" applyNumberFormat="1" applyFont="1" applyAlignment="1">
      <alignment/>
    </xf>
    <xf numFmtId="170" fontId="5" fillId="0" borderId="0" xfId="42" applyNumberFormat="1" applyFont="1" applyAlignment="1">
      <alignment horizontal="right"/>
    </xf>
    <xf numFmtId="170" fontId="5" fillId="0" borderId="11" xfId="42" applyNumberFormat="1" applyFont="1" applyBorder="1" applyAlignment="1">
      <alignment/>
    </xf>
    <xf numFmtId="170" fontId="5" fillId="0" borderId="13" xfId="42" applyNumberFormat="1" applyFont="1" applyBorder="1" applyAlignment="1">
      <alignment/>
    </xf>
    <xf numFmtId="170" fontId="5" fillId="0" borderId="0" xfId="42" applyNumberFormat="1" applyFont="1" applyFill="1" applyBorder="1" applyAlignment="1">
      <alignment/>
    </xf>
    <xf numFmtId="170" fontId="0" fillId="0" borderId="12" xfId="42" applyNumberFormat="1" applyFont="1" applyBorder="1" applyAlignment="1">
      <alignment vertical="center"/>
    </xf>
    <xf numFmtId="170" fontId="0" fillId="0" borderId="0" xfId="42" applyNumberFormat="1" applyFont="1" applyAlignment="1">
      <alignment horizontal="right"/>
    </xf>
    <xf numFmtId="170" fontId="0" fillId="0" borderId="0" xfId="42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70" fontId="0" fillId="0" borderId="0" xfId="0" applyNumberFormat="1" applyAlignment="1">
      <alignment/>
    </xf>
    <xf numFmtId="41" fontId="5" fillId="0" borderId="12" xfId="0" applyNumberFormat="1" applyFont="1" applyBorder="1" applyAlignment="1">
      <alignment vertical="center"/>
    </xf>
    <xf numFmtId="170" fontId="0" fillId="0" borderId="13" xfId="42" applyNumberFormat="1" applyFont="1" applyBorder="1" applyAlignment="1">
      <alignment/>
    </xf>
    <xf numFmtId="170" fontId="2" fillId="0" borderId="0" xfId="42" applyNumberFormat="1" applyFont="1" applyAlignment="1">
      <alignment horizontal="left"/>
    </xf>
    <xf numFmtId="170" fontId="0" fillId="0" borderId="11" xfId="42" applyNumberFormat="1" applyFont="1" applyBorder="1" applyAlignment="1">
      <alignment vertical="center"/>
    </xf>
    <xf numFmtId="170" fontId="0" fillId="0" borderId="0" xfId="42" applyNumberFormat="1" applyFont="1" applyBorder="1" applyAlignment="1">
      <alignment/>
    </xf>
    <xf numFmtId="170" fontId="0" fillId="0" borderId="13" xfId="42" applyNumberFormat="1" applyFont="1" applyBorder="1" applyAlignment="1">
      <alignment horizontal="right"/>
    </xf>
    <xf numFmtId="170" fontId="5" fillId="0" borderId="11" xfId="42" applyNumberFormat="1" applyFont="1" applyBorder="1" applyAlignment="1">
      <alignment vertical="center"/>
    </xf>
    <xf numFmtId="0" fontId="5" fillId="33" borderId="0" xfId="0" applyFont="1" applyFill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/>
    </xf>
    <xf numFmtId="170" fontId="0" fillId="0" borderId="11" xfId="42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72" fontId="0" fillId="0" borderId="0" xfId="42" applyNumberFormat="1" applyFont="1" applyBorder="1" applyAlignment="1">
      <alignment horizontal="center" vertical="center"/>
    </xf>
    <xf numFmtId="170" fontId="0" fillId="33" borderId="0" xfId="42" applyNumberFormat="1" applyFont="1" applyFill="1" applyBorder="1" applyAlignment="1">
      <alignment vertical="center"/>
    </xf>
    <xf numFmtId="170" fontId="0" fillId="0" borderId="11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170" fontId="0" fillId="0" borderId="13" xfId="42" applyNumberFormat="1" applyFont="1" applyBorder="1" applyAlignment="1">
      <alignment/>
    </xf>
    <xf numFmtId="170" fontId="0" fillId="0" borderId="12" xfId="42" applyNumberFormat="1" applyFont="1" applyBorder="1" applyAlignment="1" quotePrefix="1">
      <alignment/>
    </xf>
    <xf numFmtId="49" fontId="5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indent="1"/>
    </xf>
    <xf numFmtId="170" fontId="5" fillId="0" borderId="0" xfId="42" applyNumberFormat="1" applyFont="1" applyBorder="1" applyAlignment="1">
      <alignment/>
    </xf>
    <xf numFmtId="49" fontId="5" fillId="0" borderId="0" xfId="42" applyNumberFormat="1" applyFont="1" applyAlignment="1">
      <alignment horizontal="right" vertical="center"/>
    </xf>
    <xf numFmtId="43" fontId="5" fillId="0" borderId="0" xfId="42" applyFont="1" applyAlignment="1">
      <alignment horizontal="right" vertical="center"/>
    </xf>
    <xf numFmtId="49" fontId="5" fillId="0" borderId="10" xfId="42" applyNumberFormat="1" applyFont="1" applyBorder="1" applyAlignment="1">
      <alignment horizontal="right" indent="1"/>
    </xf>
    <xf numFmtId="49" fontId="0" fillId="0" borderId="10" xfId="42" applyNumberFormat="1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0" fillId="0" borderId="12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5" fillId="0" borderId="10" xfId="0" applyFont="1" applyBorder="1" applyAlignment="1">
      <alignment horizontal="right" indent="1"/>
    </xf>
    <xf numFmtId="170" fontId="44" fillId="0" borderId="0" xfId="42" applyNumberFormat="1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49" fontId="45" fillId="0" borderId="0" xfId="42" applyNumberFormat="1" applyFont="1" applyAlignment="1">
      <alignment horizontal="right"/>
    </xf>
    <xf numFmtId="0" fontId="4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left" indent="1"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5" fillId="0" borderId="14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Alignment="1">
      <alignment horizontal="left"/>
    </xf>
    <xf numFmtId="37" fontId="5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170" fontId="5" fillId="0" borderId="0" xfId="42" applyNumberFormat="1" applyFont="1" applyBorder="1" applyAlignment="1">
      <alignment/>
    </xf>
    <xf numFmtId="170" fontId="0" fillId="0" borderId="0" xfId="42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6" max="6" width="9.8515625" style="0" customWidth="1"/>
    <col min="7" max="7" width="17.28125" style="0" customWidth="1"/>
    <col min="8" max="8" width="2.140625" style="0" customWidth="1"/>
    <col min="9" max="9" width="16.57421875" style="0" customWidth="1"/>
  </cols>
  <sheetData>
    <row r="1" spans="1:9" ht="13.5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3.5">
      <c r="A2" s="158" t="s">
        <v>125</v>
      </c>
      <c r="B2" s="157"/>
      <c r="C2" s="157"/>
      <c r="D2" s="157"/>
      <c r="E2" s="157"/>
      <c r="F2" s="157"/>
      <c r="G2" s="157"/>
      <c r="H2" s="157"/>
      <c r="I2" s="157"/>
    </row>
    <row r="3" spans="1:9" ht="13.5">
      <c r="A3" s="159">
        <v>42369</v>
      </c>
      <c r="B3" s="159"/>
      <c r="C3" s="159"/>
      <c r="D3" s="159"/>
      <c r="E3" s="159"/>
      <c r="F3" s="159"/>
      <c r="G3" s="159"/>
      <c r="H3" s="159"/>
      <c r="I3" s="159"/>
    </row>
    <row r="4" spans="1:9" ht="13.5">
      <c r="A4" s="160" t="s">
        <v>124</v>
      </c>
      <c r="B4" s="160"/>
      <c r="C4" s="160"/>
      <c r="D4" s="160"/>
      <c r="E4" s="160"/>
      <c r="F4" s="160"/>
      <c r="G4" s="160"/>
      <c r="H4" s="160"/>
      <c r="I4" s="160"/>
    </row>
    <row r="5" spans="1:9" ht="13.5">
      <c r="A5" s="160" t="s">
        <v>122</v>
      </c>
      <c r="B5" s="160"/>
      <c r="C5" s="160"/>
      <c r="D5" s="160"/>
      <c r="E5" s="160"/>
      <c r="F5" s="160"/>
      <c r="G5" s="160"/>
      <c r="H5" s="160"/>
      <c r="I5" s="160"/>
    </row>
    <row r="6" spans="1:9" ht="15.75" thickBot="1">
      <c r="A6" s="154"/>
      <c r="B6" s="154"/>
      <c r="C6" s="154"/>
      <c r="D6" s="154"/>
      <c r="E6" s="154"/>
      <c r="F6" s="154"/>
      <c r="G6" s="154"/>
      <c r="H6" s="154"/>
      <c r="I6" s="154"/>
    </row>
    <row r="7" spans="1:9" ht="12.75">
      <c r="A7" s="36"/>
      <c r="B7" s="36"/>
      <c r="C7" s="36"/>
      <c r="D7" s="36"/>
      <c r="E7" s="36"/>
      <c r="F7" s="37" t="s">
        <v>14</v>
      </c>
      <c r="G7" s="132">
        <v>2015</v>
      </c>
      <c r="H7" s="36"/>
      <c r="I7" s="133">
        <v>2014</v>
      </c>
    </row>
    <row r="8" spans="1:9" ht="12.75">
      <c r="A8" s="155" t="s">
        <v>15</v>
      </c>
      <c r="B8" s="155"/>
      <c r="C8" s="155"/>
      <c r="D8" s="155"/>
      <c r="E8" s="155"/>
      <c r="F8" s="40"/>
      <c r="G8" s="41"/>
      <c r="H8" s="38"/>
      <c r="I8" s="42"/>
    </row>
    <row r="9" spans="1:9" ht="12.75">
      <c r="A9" s="39"/>
      <c r="B9" s="39"/>
      <c r="C9" s="39"/>
      <c r="D9" s="39"/>
      <c r="E9" s="39"/>
      <c r="F9" s="40"/>
      <c r="G9" s="38"/>
      <c r="H9" s="38"/>
      <c r="I9" s="38"/>
    </row>
    <row r="10" spans="1:9" ht="12.75">
      <c r="A10" s="156" t="s">
        <v>16</v>
      </c>
      <c r="B10" s="156"/>
      <c r="C10" s="156"/>
      <c r="D10" s="156"/>
      <c r="E10" s="156"/>
      <c r="F10" s="43"/>
      <c r="G10" s="41"/>
      <c r="H10" s="44"/>
      <c r="I10" s="43"/>
    </row>
    <row r="11" spans="1:9" ht="12.75">
      <c r="A11" s="152" t="s">
        <v>17</v>
      </c>
      <c r="B11" s="152"/>
      <c r="C11" s="152"/>
      <c r="D11" s="152"/>
      <c r="E11" s="45"/>
      <c r="F11" s="46">
        <v>3</v>
      </c>
      <c r="G11" s="95">
        <v>8466290099</v>
      </c>
      <c r="H11" s="48"/>
      <c r="I11" s="68">
        <v>10645751400</v>
      </c>
    </row>
    <row r="12" spans="1:9" ht="12.75">
      <c r="A12" s="152" t="s">
        <v>105</v>
      </c>
      <c r="B12" s="152"/>
      <c r="C12" s="152"/>
      <c r="D12" s="152"/>
      <c r="E12" s="152"/>
      <c r="F12" s="46">
        <v>4</v>
      </c>
      <c r="G12" s="95">
        <v>2311187278</v>
      </c>
      <c r="H12" s="48"/>
      <c r="I12" s="68">
        <v>2389690203</v>
      </c>
    </row>
    <row r="13" spans="1:9" ht="12.75">
      <c r="A13" s="152" t="s">
        <v>104</v>
      </c>
      <c r="B13" s="152"/>
      <c r="C13" s="152"/>
      <c r="D13" s="152"/>
      <c r="E13" s="152"/>
      <c r="F13" s="46">
        <v>5</v>
      </c>
      <c r="G13" s="95">
        <v>16365718998</v>
      </c>
      <c r="H13" s="48"/>
      <c r="I13" s="68">
        <v>14464673896</v>
      </c>
    </row>
    <row r="14" spans="1:9" ht="12.75">
      <c r="A14" s="152" t="s">
        <v>103</v>
      </c>
      <c r="B14" s="152"/>
      <c r="C14" s="152"/>
      <c r="D14" s="152"/>
      <c r="E14" s="152"/>
      <c r="F14" s="46">
        <v>6</v>
      </c>
      <c r="G14" s="95">
        <v>7073687</v>
      </c>
      <c r="H14" s="48"/>
      <c r="I14" s="68">
        <v>6975337</v>
      </c>
    </row>
    <row r="15" spans="1:9" ht="12.75">
      <c r="A15" s="153" t="s">
        <v>18</v>
      </c>
      <c r="B15" s="153"/>
      <c r="C15" s="153"/>
      <c r="D15" s="153"/>
      <c r="E15" s="153"/>
      <c r="F15" s="153"/>
      <c r="G15" s="95">
        <f>1147045+150000</f>
        <v>1297045</v>
      </c>
      <c r="H15" s="50"/>
      <c r="I15" s="68">
        <v>1832606</v>
      </c>
    </row>
    <row r="16" spans="1:9" ht="12.75">
      <c r="A16" s="144" t="s">
        <v>19</v>
      </c>
      <c r="B16" s="144"/>
      <c r="C16" s="144"/>
      <c r="D16" s="144"/>
      <c r="E16" s="144"/>
      <c r="F16" s="144"/>
      <c r="G16" s="97">
        <f>SUM(G11:G15)</f>
        <v>27151567107</v>
      </c>
      <c r="H16" s="51"/>
      <c r="I16" s="121">
        <f>SUM(I11:I15)</f>
        <v>27508923442</v>
      </c>
    </row>
    <row r="17" spans="1:9" ht="12.75">
      <c r="A17" s="126"/>
      <c r="B17" s="126"/>
      <c r="C17" s="126"/>
      <c r="D17" s="126"/>
      <c r="E17" s="126"/>
      <c r="F17" s="126"/>
      <c r="G17" s="127"/>
      <c r="H17" s="48"/>
      <c r="I17" s="122"/>
    </row>
    <row r="18" spans="1:9" ht="12.75">
      <c r="A18" s="146" t="s">
        <v>20</v>
      </c>
      <c r="B18" s="146"/>
      <c r="C18" s="146"/>
      <c r="D18" s="146"/>
      <c r="E18" s="146"/>
      <c r="F18" s="47"/>
      <c r="G18" s="95"/>
      <c r="H18" s="48"/>
      <c r="I18" s="122"/>
    </row>
    <row r="19" spans="1:9" ht="12.75">
      <c r="A19" s="49" t="s">
        <v>21</v>
      </c>
      <c r="B19" s="49"/>
      <c r="C19" s="49"/>
      <c r="D19" s="49"/>
      <c r="E19" s="49"/>
      <c r="F19" s="46">
        <v>7</v>
      </c>
      <c r="G19" s="95">
        <v>8552443749</v>
      </c>
      <c r="H19" s="53"/>
      <c r="I19" s="68">
        <v>8264951126</v>
      </c>
    </row>
    <row r="20" spans="1:9" ht="12.75">
      <c r="A20" s="49" t="s">
        <v>102</v>
      </c>
      <c r="B20" s="49"/>
      <c r="C20" s="49"/>
      <c r="D20" s="49"/>
      <c r="E20" s="49"/>
      <c r="F20" s="46">
        <v>8</v>
      </c>
      <c r="G20" s="95">
        <v>245989057</v>
      </c>
      <c r="H20" s="48"/>
      <c r="I20" s="68">
        <v>249460741</v>
      </c>
    </row>
    <row r="21" spans="1:9" ht="12.75">
      <c r="A21" s="49" t="s">
        <v>22</v>
      </c>
      <c r="B21" s="49"/>
      <c r="C21" s="49"/>
      <c r="D21" s="49"/>
      <c r="E21" s="49"/>
      <c r="F21" s="46">
        <v>9</v>
      </c>
      <c r="G21" s="95">
        <v>4710503</v>
      </c>
      <c r="H21" s="48"/>
      <c r="I21" s="68">
        <v>4710503</v>
      </c>
    </row>
    <row r="22" spans="1:9" ht="12.75">
      <c r="A22" s="144" t="s">
        <v>23</v>
      </c>
      <c r="B22" s="144"/>
      <c r="C22" s="144"/>
      <c r="D22" s="144"/>
      <c r="E22" s="144"/>
      <c r="F22" s="144"/>
      <c r="G22" s="97">
        <f>SUM(G19:G21)</f>
        <v>8803143309</v>
      </c>
      <c r="H22" s="51"/>
      <c r="I22" s="121">
        <f>SUM(I19:I21)</f>
        <v>8519122370</v>
      </c>
    </row>
    <row r="23" spans="1:9" ht="13.5" thickBot="1">
      <c r="A23" s="150" t="s">
        <v>24</v>
      </c>
      <c r="B23" s="150"/>
      <c r="C23" s="150"/>
      <c r="D23" s="150"/>
      <c r="E23" s="150"/>
      <c r="F23" s="150"/>
      <c r="G23" s="98">
        <f>+G16+G22</f>
        <v>35954710416</v>
      </c>
      <c r="H23" s="54"/>
      <c r="I23" s="123">
        <f>+I16+I22</f>
        <v>36028045812</v>
      </c>
    </row>
    <row r="24" spans="1:9" ht="13.5" thickBot="1" thickTop="1">
      <c r="A24" s="149"/>
      <c r="B24" s="149"/>
      <c r="C24" s="149"/>
      <c r="D24" s="149"/>
      <c r="E24" s="149"/>
      <c r="F24" s="149"/>
      <c r="G24" s="149"/>
      <c r="H24" s="149"/>
      <c r="I24" s="149"/>
    </row>
    <row r="25" spans="1:9" ht="12.75">
      <c r="A25" s="147"/>
      <c r="B25" s="147"/>
      <c r="C25" s="147"/>
      <c r="D25" s="147"/>
      <c r="E25" s="147"/>
      <c r="F25" s="147"/>
      <c r="G25" s="147"/>
      <c r="H25" s="147"/>
      <c r="I25" s="147"/>
    </row>
    <row r="26" spans="1:9" ht="12.75">
      <c r="A26" s="151" t="s">
        <v>44</v>
      </c>
      <c r="B26" s="151"/>
      <c r="C26" s="151"/>
      <c r="D26" s="151"/>
      <c r="E26" s="151"/>
      <c r="F26" s="56"/>
      <c r="G26" s="41"/>
      <c r="H26" s="48"/>
      <c r="I26" s="57"/>
    </row>
    <row r="27" spans="1:9" ht="12.75">
      <c r="A27" s="56"/>
      <c r="B27" s="56"/>
      <c r="C27" s="56"/>
      <c r="D27" s="56"/>
      <c r="E27" s="56"/>
      <c r="F27" s="56"/>
      <c r="G27" s="41"/>
      <c r="H27" s="48"/>
      <c r="I27" s="57"/>
    </row>
    <row r="28" spans="1:9" ht="12.75">
      <c r="A28" s="146" t="s">
        <v>25</v>
      </c>
      <c r="B28" s="146"/>
      <c r="C28" s="146"/>
      <c r="D28" s="146"/>
      <c r="E28" s="146"/>
      <c r="F28" s="47"/>
      <c r="G28" s="41"/>
      <c r="H28" s="48"/>
      <c r="I28" s="57"/>
    </row>
    <row r="29" spans="1:9" ht="12.75">
      <c r="A29" s="49" t="s">
        <v>26</v>
      </c>
      <c r="B29" s="49"/>
      <c r="C29" s="49"/>
      <c r="D29" s="49"/>
      <c r="E29" s="49"/>
      <c r="F29" s="46">
        <v>10</v>
      </c>
      <c r="G29" s="95">
        <v>204714931</v>
      </c>
      <c r="H29" s="58"/>
      <c r="I29" s="68">
        <v>255002053</v>
      </c>
    </row>
    <row r="30" spans="1:9" ht="12.75">
      <c r="A30" s="49" t="s">
        <v>27</v>
      </c>
      <c r="B30" s="49"/>
      <c r="C30" s="49"/>
      <c r="D30" s="49"/>
      <c r="E30" s="49"/>
      <c r="F30" s="46">
        <v>11</v>
      </c>
      <c r="G30" s="95">
        <v>8146982361</v>
      </c>
      <c r="H30" s="59"/>
      <c r="I30" s="68">
        <v>8187562325</v>
      </c>
    </row>
    <row r="31" spans="1:9" ht="12.75">
      <c r="A31" s="45" t="s">
        <v>106</v>
      </c>
      <c r="B31" s="45"/>
      <c r="C31" s="45"/>
      <c r="D31" s="45"/>
      <c r="E31" s="45"/>
      <c r="F31" s="46">
        <v>12</v>
      </c>
      <c r="G31" s="95">
        <f>3630019+3538823+3638139</f>
        <v>10806981</v>
      </c>
      <c r="H31" s="48"/>
      <c r="I31" s="68">
        <v>35901192</v>
      </c>
    </row>
    <row r="32" spans="1:9" ht="12.75">
      <c r="A32" s="49" t="s">
        <v>28</v>
      </c>
      <c r="B32" s="49"/>
      <c r="C32" s="49"/>
      <c r="D32" s="49"/>
      <c r="E32" s="49"/>
      <c r="F32" s="46">
        <v>13</v>
      </c>
      <c r="G32" s="95">
        <v>22495298310</v>
      </c>
      <c r="H32" s="48"/>
      <c r="I32" s="68">
        <v>22552935034</v>
      </c>
    </row>
    <row r="33" spans="1:9" ht="12.75">
      <c r="A33" s="144" t="s">
        <v>29</v>
      </c>
      <c r="B33" s="144"/>
      <c r="C33" s="144"/>
      <c r="D33" s="144"/>
      <c r="E33" s="144"/>
      <c r="F33" s="144"/>
      <c r="G33" s="97">
        <f>SUM(G29:G32)</f>
        <v>30857802583</v>
      </c>
      <c r="H33" s="51"/>
      <c r="I33" s="121">
        <f>SUM(I29:I32)</f>
        <v>31031400604</v>
      </c>
    </row>
    <row r="34" spans="1:9" ht="12.75">
      <c r="A34" s="47"/>
      <c r="B34" s="47"/>
      <c r="C34" s="47"/>
      <c r="D34" s="47"/>
      <c r="E34" s="55"/>
      <c r="F34" s="55"/>
      <c r="G34" s="41"/>
      <c r="H34" s="48"/>
      <c r="I34" s="52"/>
    </row>
    <row r="35" spans="1:9" ht="12.75">
      <c r="A35" s="147" t="s">
        <v>30</v>
      </c>
      <c r="B35" s="147"/>
      <c r="C35" s="147"/>
      <c r="D35" s="147"/>
      <c r="E35" s="147"/>
      <c r="F35" s="55"/>
      <c r="G35" s="47"/>
      <c r="H35" s="48"/>
      <c r="I35" s="52"/>
    </row>
    <row r="36" spans="1:9" ht="12.75">
      <c r="A36" s="148" t="s">
        <v>31</v>
      </c>
      <c r="B36" s="148"/>
      <c r="C36" s="148"/>
      <c r="D36" s="148"/>
      <c r="E36" s="148"/>
      <c r="F36" s="60">
        <v>12</v>
      </c>
      <c r="G36" s="95">
        <f>14604317-G31</f>
        <v>3797336</v>
      </c>
      <c r="H36" s="48"/>
      <c r="I36" s="68">
        <v>14655737</v>
      </c>
    </row>
    <row r="37" spans="1:9" ht="12.75" hidden="1">
      <c r="A37" s="143" t="s">
        <v>32</v>
      </c>
      <c r="B37" s="143"/>
      <c r="C37" s="143"/>
      <c r="D37" s="143"/>
      <c r="E37" s="143"/>
      <c r="F37" s="60">
        <v>13</v>
      </c>
      <c r="G37" s="96">
        <v>0</v>
      </c>
      <c r="H37" s="48"/>
      <c r="I37" s="101">
        <v>0</v>
      </c>
    </row>
    <row r="38" spans="1:9" ht="12.75">
      <c r="A38" s="143" t="s">
        <v>33</v>
      </c>
      <c r="B38" s="143"/>
      <c r="C38" s="143"/>
      <c r="D38" s="143"/>
      <c r="E38" s="143"/>
      <c r="F38" s="60">
        <v>14</v>
      </c>
      <c r="G38" s="95">
        <v>46685393</v>
      </c>
      <c r="H38" s="48"/>
      <c r="I38" s="68">
        <v>43996491</v>
      </c>
    </row>
    <row r="39" spans="1:9" ht="12.75">
      <c r="A39" s="144" t="s">
        <v>34</v>
      </c>
      <c r="B39" s="144"/>
      <c r="C39" s="144"/>
      <c r="D39" s="144"/>
      <c r="E39" s="144"/>
      <c r="F39" s="144"/>
      <c r="G39" s="97">
        <f>SUM(G36:G38)</f>
        <v>50482729</v>
      </c>
      <c r="H39" s="51"/>
      <c r="I39" s="121">
        <f>SUM(I36:I38)</f>
        <v>58652228</v>
      </c>
    </row>
    <row r="40" spans="1:9" ht="12.75">
      <c r="A40" s="48"/>
      <c r="B40" s="48"/>
      <c r="C40" s="48"/>
      <c r="D40" s="48"/>
      <c r="E40" s="48"/>
      <c r="F40" s="48"/>
      <c r="G40" s="47"/>
      <c r="H40" s="48"/>
      <c r="I40" s="48"/>
    </row>
    <row r="41" spans="1:9" ht="12.75">
      <c r="A41" s="47" t="s">
        <v>35</v>
      </c>
      <c r="B41" s="47"/>
      <c r="C41" s="47"/>
      <c r="D41" s="47"/>
      <c r="E41" s="47"/>
      <c r="F41" s="47"/>
      <c r="G41" s="99">
        <f>+G33+G39</f>
        <v>30908285312</v>
      </c>
      <c r="H41" s="48"/>
      <c r="I41" s="102">
        <f>+I33+I39</f>
        <v>31090052832</v>
      </c>
    </row>
    <row r="42" spans="1:9" ht="12.75">
      <c r="A42" s="47" t="s">
        <v>43</v>
      </c>
      <c r="B42" s="47"/>
      <c r="C42" s="47"/>
      <c r="D42" s="47"/>
      <c r="E42" s="47"/>
      <c r="F42" s="47"/>
      <c r="G42" s="95">
        <f>+'changes in equity'!L30</f>
        <v>5046425104.08</v>
      </c>
      <c r="H42" s="48"/>
      <c r="I42" s="68">
        <f>+'changes in equity'!L18</f>
        <v>4937992980</v>
      </c>
    </row>
    <row r="43" spans="1:9" ht="13.5" thickBot="1">
      <c r="A43" s="145" t="s">
        <v>107</v>
      </c>
      <c r="B43" s="145"/>
      <c r="C43" s="145"/>
      <c r="D43" s="145"/>
      <c r="E43" s="145"/>
      <c r="F43" s="145"/>
      <c r="G43" s="89">
        <f>SUM(G41:G42)</f>
        <v>35954710416.08</v>
      </c>
      <c r="H43" s="61"/>
      <c r="I43" s="71">
        <f>SUM(I41:I42)</f>
        <v>36028045812</v>
      </c>
    </row>
    <row r="44" spans="1:9" ht="13.5" thickBot="1" thickTop="1">
      <c r="A44" s="149"/>
      <c r="B44" s="149"/>
      <c r="C44" s="149"/>
      <c r="D44" s="149"/>
      <c r="E44" s="149"/>
      <c r="F44" s="149"/>
      <c r="G44" s="149"/>
      <c r="H44" s="149"/>
      <c r="I44" s="149"/>
    </row>
    <row r="45" spans="1:9" ht="12.75">
      <c r="A45" s="142" t="s">
        <v>36</v>
      </c>
      <c r="B45" s="142"/>
      <c r="C45" s="142"/>
      <c r="D45" s="142"/>
      <c r="E45" s="142"/>
      <c r="F45" s="142"/>
      <c r="G45" s="142"/>
      <c r="H45" s="142"/>
      <c r="I45" s="142"/>
    </row>
    <row r="46" ht="12">
      <c r="G46" s="17"/>
    </row>
    <row r="47" spans="7:9" ht="12">
      <c r="G47" s="136">
        <f>G23-G43</f>
        <v>-0.0800018310546875</v>
      </c>
      <c r="H47" s="137"/>
      <c r="I47" s="138">
        <f>I23-I43</f>
        <v>0</v>
      </c>
    </row>
    <row r="48" spans="7:9" ht="12">
      <c r="G48" s="69"/>
      <c r="I48" s="17"/>
    </row>
    <row r="50" ht="12">
      <c r="G50" s="88"/>
    </row>
  </sheetData>
  <sheetProtection password="FA15" sheet="1" objects="1" scenarios="1" selectLockedCells="1" selectUnlockedCells="1"/>
  <mergeCells count="30">
    <mergeCell ref="A6:I6"/>
    <mergeCell ref="A8:E8"/>
    <mergeCell ref="A10:E10"/>
    <mergeCell ref="A11:D11"/>
    <mergeCell ref="A12:E12"/>
    <mergeCell ref="A1:I1"/>
    <mergeCell ref="A2:I2"/>
    <mergeCell ref="A3:I3"/>
    <mergeCell ref="A4:I4"/>
    <mergeCell ref="A5:I5"/>
    <mergeCell ref="A22:F22"/>
    <mergeCell ref="A23:F23"/>
    <mergeCell ref="A24:I24"/>
    <mergeCell ref="A25:I25"/>
    <mergeCell ref="A26:E26"/>
    <mergeCell ref="A13:E13"/>
    <mergeCell ref="A14:E14"/>
    <mergeCell ref="A15:F15"/>
    <mergeCell ref="A16:F16"/>
    <mergeCell ref="A18:E18"/>
    <mergeCell ref="A45:I45"/>
    <mergeCell ref="A37:E37"/>
    <mergeCell ref="A38:E38"/>
    <mergeCell ref="A39:F39"/>
    <mergeCell ref="A43:F43"/>
    <mergeCell ref="A28:E28"/>
    <mergeCell ref="A33:F33"/>
    <mergeCell ref="A35:E35"/>
    <mergeCell ref="A36:E36"/>
    <mergeCell ref="A44:I44"/>
  </mergeCells>
  <printOptions horizontalCentered="1"/>
  <pageMargins left="0.75" right="0.61" top="1" bottom="1" header="0.5" footer="0.5"/>
  <pageSetup fitToHeight="1" fitToWidth="1" horizontalDpi="600" verticalDpi="600" orientation="portrait" r:id="rId1"/>
  <headerFooter alignWithMargins="0">
    <oddFooter>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I1"/>
    </sheetView>
  </sheetViews>
  <sheetFormatPr defaultColWidth="9.140625" defaultRowHeight="12.75"/>
  <cols>
    <col min="6" max="6" width="5.140625" style="0" customWidth="1"/>
    <col min="7" max="7" width="18.421875" style="69" customWidth="1"/>
    <col min="8" max="8" width="2.00390625" style="0" customWidth="1"/>
    <col min="9" max="9" width="17.00390625" style="69" customWidth="1"/>
  </cols>
  <sheetData>
    <row r="1" spans="1:9" ht="13.5">
      <c r="A1" s="157" t="s">
        <v>0</v>
      </c>
      <c r="B1" s="157"/>
      <c r="C1" s="157"/>
      <c r="D1" s="157"/>
      <c r="E1" s="157"/>
      <c r="F1" s="157"/>
      <c r="G1" s="157"/>
      <c r="H1" s="157"/>
      <c r="I1" s="157"/>
    </row>
    <row r="2" spans="1:9" ht="13.5">
      <c r="A2" s="157" t="s">
        <v>120</v>
      </c>
      <c r="B2" s="157"/>
      <c r="C2" s="157"/>
      <c r="D2" s="157"/>
      <c r="E2" s="157"/>
      <c r="F2" s="157"/>
      <c r="G2" s="157"/>
      <c r="H2" s="157"/>
      <c r="I2" s="157"/>
    </row>
    <row r="3" spans="1:9" ht="13.5">
      <c r="A3" s="160" t="s">
        <v>93</v>
      </c>
      <c r="B3" s="160"/>
      <c r="C3" s="160"/>
      <c r="D3" s="160"/>
      <c r="E3" s="160"/>
      <c r="F3" s="160"/>
      <c r="G3" s="160"/>
      <c r="H3" s="160"/>
      <c r="I3" s="160"/>
    </row>
    <row r="4" spans="1:9" ht="13.5">
      <c r="A4" s="169" t="s">
        <v>111</v>
      </c>
      <c r="B4" s="169"/>
      <c r="C4" s="169"/>
      <c r="D4" s="169"/>
      <c r="E4" s="169"/>
      <c r="F4" s="169"/>
      <c r="G4" s="169"/>
      <c r="H4" s="169"/>
      <c r="I4" s="169"/>
    </row>
    <row r="5" spans="1:9" ht="15">
      <c r="A5" s="167" t="s">
        <v>122</v>
      </c>
      <c r="B5" s="167"/>
      <c r="C5" s="167"/>
      <c r="D5" s="167"/>
      <c r="E5" s="167"/>
      <c r="F5" s="167"/>
      <c r="G5" s="167"/>
      <c r="H5" s="167"/>
      <c r="I5" s="107"/>
    </row>
    <row r="6" spans="1:9" ht="13.5" thickBot="1">
      <c r="A6" s="1"/>
      <c r="B6" s="2"/>
      <c r="C6" s="1" t="s">
        <v>1</v>
      </c>
      <c r="D6" s="1"/>
      <c r="E6" s="1"/>
      <c r="F6" s="1"/>
      <c r="G6" s="73"/>
      <c r="H6" s="3"/>
      <c r="I6" s="73"/>
    </row>
    <row r="7" spans="1:9" ht="12.75">
      <c r="A7" s="4"/>
      <c r="B7" s="4"/>
      <c r="C7" s="4"/>
      <c r="D7" s="4"/>
      <c r="E7" s="4"/>
      <c r="F7" s="4" t="s">
        <v>14</v>
      </c>
      <c r="G7" s="130">
        <v>2015</v>
      </c>
      <c r="H7" s="125"/>
      <c r="I7" s="131">
        <v>2014</v>
      </c>
    </row>
    <row r="8" spans="1:9" ht="12.75">
      <c r="A8" s="1"/>
      <c r="B8" s="1"/>
      <c r="C8" s="1"/>
      <c r="D8" s="1"/>
      <c r="E8" s="1"/>
      <c r="F8" s="1"/>
      <c r="H8" s="6"/>
      <c r="I8" s="68"/>
    </row>
    <row r="9" spans="1:9" ht="12.75">
      <c r="A9" s="168" t="s">
        <v>3</v>
      </c>
      <c r="B9" s="168"/>
      <c r="C9" s="1"/>
      <c r="D9" s="1"/>
      <c r="E9" s="1"/>
      <c r="F9" s="8"/>
      <c r="H9" s="6"/>
      <c r="I9" s="68"/>
    </row>
    <row r="10" spans="1:9" ht="12.75">
      <c r="A10" s="9"/>
      <c r="B10" s="9"/>
      <c r="C10" s="1"/>
      <c r="D10" s="1"/>
      <c r="E10" s="1"/>
      <c r="F10" s="8"/>
      <c r="H10" s="6"/>
      <c r="I10" s="68"/>
    </row>
    <row r="11" spans="1:9" ht="12.75">
      <c r="A11" s="168" t="s">
        <v>4</v>
      </c>
      <c r="B11" s="168"/>
      <c r="C11" s="168"/>
      <c r="D11" s="168"/>
      <c r="E11" s="1"/>
      <c r="F11" s="8"/>
      <c r="G11" s="95"/>
      <c r="H11" s="10"/>
      <c r="I11" s="68"/>
    </row>
    <row r="12" spans="1:9" ht="12.75">
      <c r="A12" s="161" t="s">
        <v>37</v>
      </c>
      <c r="B12" s="161"/>
      <c r="C12" s="161"/>
      <c r="D12" s="161"/>
      <c r="E12" s="1"/>
      <c r="F12" s="82">
        <v>15</v>
      </c>
      <c r="G12" s="27">
        <v>624479755</v>
      </c>
      <c r="H12" s="85"/>
      <c r="I12" s="84">
        <v>726017392</v>
      </c>
    </row>
    <row r="13" spans="1:9" ht="12.75">
      <c r="A13" s="161" t="s">
        <v>5</v>
      </c>
      <c r="B13" s="161"/>
      <c r="C13" s="161"/>
      <c r="D13" s="161"/>
      <c r="E13" s="1"/>
      <c r="F13" s="8"/>
      <c r="G13" s="27">
        <v>113037763</v>
      </c>
      <c r="H13" s="85"/>
      <c r="I13" s="84">
        <v>205689255</v>
      </c>
    </row>
    <row r="14" spans="1:9" ht="24" customHeight="1">
      <c r="A14" s="12" t="s">
        <v>7</v>
      </c>
      <c r="B14" s="13"/>
      <c r="C14" s="13"/>
      <c r="D14" s="13"/>
      <c r="E14" s="13"/>
      <c r="F14" s="14"/>
      <c r="G14" s="74">
        <f>SUM(G12:G13)</f>
        <v>737517518</v>
      </c>
      <c r="H14" s="74"/>
      <c r="I14" s="28">
        <f>SUM(I12:I13)</f>
        <v>931706647</v>
      </c>
    </row>
    <row r="15" spans="1:9" ht="12.75">
      <c r="A15" s="1"/>
      <c r="B15" s="1"/>
      <c r="C15" s="1"/>
      <c r="D15" s="1"/>
      <c r="E15" s="1"/>
      <c r="F15" s="8"/>
      <c r="G15" s="27"/>
      <c r="H15" s="85"/>
      <c r="I15" s="84"/>
    </row>
    <row r="16" spans="1:9" ht="12.75">
      <c r="A16" s="163" t="s">
        <v>8</v>
      </c>
      <c r="B16" s="163"/>
      <c r="C16" s="163"/>
      <c r="D16" s="163"/>
      <c r="E16" s="1"/>
      <c r="F16" s="8"/>
      <c r="G16" s="27"/>
      <c r="H16" s="85"/>
      <c r="I16" s="84"/>
    </row>
    <row r="17" spans="1:9" ht="12.75">
      <c r="A17" s="1"/>
      <c r="B17" s="1"/>
      <c r="C17" s="1"/>
      <c r="D17" s="1"/>
      <c r="E17" s="1"/>
      <c r="F17" s="8"/>
      <c r="G17" s="27"/>
      <c r="H17" s="85"/>
      <c r="I17" s="84"/>
    </row>
    <row r="18" spans="1:9" ht="12.75">
      <c r="A18" s="161" t="s">
        <v>9</v>
      </c>
      <c r="B18" s="161"/>
      <c r="C18" s="161"/>
      <c r="D18" s="161"/>
      <c r="E18" s="19"/>
      <c r="F18" s="91">
        <v>16</v>
      </c>
      <c r="G18" s="27">
        <v>265080295</v>
      </c>
      <c r="H18" s="85"/>
      <c r="I18" s="84">
        <v>232420700</v>
      </c>
    </row>
    <row r="19" spans="1:9" ht="12.75">
      <c r="A19" s="162" t="s">
        <v>10</v>
      </c>
      <c r="B19" s="162"/>
      <c r="C19" s="162"/>
      <c r="D19" s="162"/>
      <c r="E19" s="162"/>
      <c r="F19" s="92">
        <v>17</v>
      </c>
      <c r="G19" s="77">
        <v>151378780</v>
      </c>
      <c r="H19" s="100"/>
      <c r="I19" s="100">
        <v>132461442</v>
      </c>
    </row>
    <row r="20" spans="1:9" ht="21.75" customHeight="1">
      <c r="A20" s="12" t="s">
        <v>11</v>
      </c>
      <c r="B20" s="13"/>
      <c r="C20" s="13"/>
      <c r="D20" s="13"/>
      <c r="E20" s="13"/>
      <c r="F20" s="93"/>
      <c r="G20" s="111">
        <f>SUM(G18:G19)</f>
        <v>416459075</v>
      </c>
      <c r="H20" s="108"/>
      <c r="I20" s="108">
        <f>SUM(I18:I19)</f>
        <v>364882142</v>
      </c>
    </row>
    <row r="21" spans="1:9" ht="12.75">
      <c r="A21" s="1"/>
      <c r="B21" s="1"/>
      <c r="C21" s="1"/>
      <c r="D21" s="1"/>
      <c r="E21" s="1"/>
      <c r="F21" s="82"/>
      <c r="G21" s="27"/>
      <c r="H21" s="85"/>
      <c r="I21" s="84"/>
    </row>
    <row r="22" spans="1:10" ht="12.75">
      <c r="A22" s="25" t="s">
        <v>38</v>
      </c>
      <c r="B22" s="24"/>
      <c r="C22" s="23"/>
      <c r="D22" s="23"/>
      <c r="E22" s="23"/>
      <c r="F22" s="25"/>
      <c r="G22" s="77">
        <f>+G14-G20</f>
        <v>321058443</v>
      </c>
      <c r="H22" s="77"/>
      <c r="I22" s="100">
        <f>I14-I20</f>
        <v>566824505</v>
      </c>
      <c r="J22" s="17"/>
    </row>
    <row r="23" spans="1:10" ht="13.5" customHeight="1">
      <c r="A23" s="3"/>
      <c r="B23" s="59"/>
      <c r="C23" s="10"/>
      <c r="D23" s="10"/>
      <c r="E23" s="10"/>
      <c r="F23" s="3"/>
      <c r="G23" s="76"/>
      <c r="H23" s="76"/>
      <c r="I23" s="85"/>
      <c r="J23" s="17"/>
    </row>
    <row r="24" spans="1:10" ht="12.75">
      <c r="A24" s="163" t="s">
        <v>39</v>
      </c>
      <c r="B24" s="163"/>
      <c r="C24" s="163"/>
      <c r="D24" s="163"/>
      <c r="E24" s="1"/>
      <c r="F24" s="8"/>
      <c r="G24" s="27"/>
      <c r="H24" s="11"/>
      <c r="I24" s="84"/>
      <c r="J24" s="17"/>
    </row>
    <row r="25" spans="1:10" ht="12.75">
      <c r="A25" s="1" t="s">
        <v>108</v>
      </c>
      <c r="B25" s="8"/>
      <c r="C25" s="8"/>
      <c r="D25" s="8"/>
      <c r="E25" s="1"/>
      <c r="F25" s="9" t="s">
        <v>101</v>
      </c>
      <c r="G25" s="27">
        <v>1677666</v>
      </c>
      <c r="H25" s="85"/>
      <c r="I25" s="84">
        <v>1230826</v>
      </c>
      <c r="J25" s="17"/>
    </row>
    <row r="26" spans="1:10" ht="12.75">
      <c r="A26" s="1" t="s">
        <v>109</v>
      </c>
      <c r="B26" s="8"/>
      <c r="C26" s="8"/>
      <c r="D26" s="8"/>
      <c r="E26" s="1"/>
      <c r="F26" s="8"/>
      <c r="G26" s="129" t="s">
        <v>110</v>
      </c>
      <c r="H26" s="85"/>
      <c r="I26" s="84">
        <v>524214</v>
      </c>
      <c r="J26" s="17"/>
    </row>
    <row r="27" spans="1:10" ht="12.75">
      <c r="A27" s="1" t="s">
        <v>40</v>
      </c>
      <c r="B27" s="1"/>
      <c r="C27" s="7"/>
      <c r="D27" s="7"/>
      <c r="E27" s="1"/>
      <c r="F27" s="82">
        <v>19</v>
      </c>
      <c r="G27" s="27">
        <v>-53496010.92</v>
      </c>
      <c r="H27" s="85"/>
      <c r="I27" s="84">
        <v>-29047597</v>
      </c>
      <c r="J27" s="17"/>
    </row>
    <row r="28" spans="1:9" ht="12.75">
      <c r="A28" s="1" t="s">
        <v>6</v>
      </c>
      <c r="B28" s="1"/>
      <c r="C28" s="7"/>
      <c r="D28" s="7"/>
      <c r="E28" s="1"/>
      <c r="F28" s="82">
        <v>20</v>
      </c>
      <c r="G28" s="76">
        <v>57815010</v>
      </c>
      <c r="H28" s="85"/>
      <c r="I28" s="85">
        <v>47653506</v>
      </c>
    </row>
    <row r="29" spans="1:9" ht="19.5" customHeight="1">
      <c r="A29" s="12" t="s">
        <v>81</v>
      </c>
      <c r="B29" s="21"/>
      <c r="C29" s="21"/>
      <c r="D29" s="21"/>
      <c r="E29" s="21"/>
      <c r="F29" s="22"/>
      <c r="G29" s="74">
        <f>SUM(G25:G28)</f>
        <v>5996665.079999998</v>
      </c>
      <c r="H29" s="28"/>
      <c r="I29" s="28">
        <f>SUM(I25:I28)</f>
        <v>20360949</v>
      </c>
    </row>
    <row r="30" spans="1:9" ht="12.75">
      <c r="A30" s="164" t="s">
        <v>41</v>
      </c>
      <c r="B30" s="164"/>
      <c r="C30" s="164"/>
      <c r="D30" s="164"/>
      <c r="E30" s="164"/>
      <c r="F30" s="164"/>
      <c r="G30" s="165">
        <f>G22+G29</f>
        <v>327055108.08</v>
      </c>
      <c r="H30" s="86"/>
      <c r="I30" s="166">
        <f>I22+I29</f>
        <v>587185454</v>
      </c>
    </row>
    <row r="31" spans="1:9" ht="12.75">
      <c r="A31" s="164"/>
      <c r="B31" s="164"/>
      <c r="C31" s="164"/>
      <c r="D31" s="164"/>
      <c r="E31" s="164"/>
      <c r="F31" s="164"/>
      <c r="G31" s="165"/>
      <c r="H31" s="86"/>
      <c r="I31" s="166"/>
    </row>
    <row r="32" spans="1:9" ht="9" customHeight="1">
      <c r="A32" s="94"/>
      <c r="B32" s="94"/>
      <c r="C32" s="94"/>
      <c r="D32" s="94"/>
      <c r="E32" s="94"/>
      <c r="F32" s="94"/>
      <c r="G32" s="86"/>
      <c r="H32" s="86"/>
      <c r="I32" s="109"/>
    </row>
    <row r="33" spans="1:9" ht="15" customHeight="1">
      <c r="A33" s="29" t="s">
        <v>42</v>
      </c>
      <c r="B33" s="90"/>
      <c r="C33" s="90"/>
      <c r="D33" s="90"/>
      <c r="E33" s="90"/>
      <c r="F33" s="92">
        <v>21</v>
      </c>
      <c r="G33" s="78">
        <v>92972617</v>
      </c>
      <c r="H33" s="78"/>
      <c r="I33" s="87">
        <v>171637923</v>
      </c>
    </row>
    <row r="34" spans="1:9" ht="24" customHeight="1" thickBot="1">
      <c r="A34" s="31" t="s">
        <v>12</v>
      </c>
      <c r="B34" s="32"/>
      <c r="C34" s="32"/>
      <c r="D34" s="32"/>
      <c r="E34" s="32"/>
      <c r="F34" s="31"/>
      <c r="G34" s="79">
        <f>G30-G33</f>
        <v>234082491.07999998</v>
      </c>
      <c r="H34" s="79"/>
      <c r="I34" s="110">
        <f>I30-I33</f>
        <v>415547531</v>
      </c>
    </row>
    <row r="35" spans="1:9" ht="13.5" thickBot="1" thickTop="1">
      <c r="A35" s="34"/>
      <c r="B35" s="34"/>
      <c r="C35" s="34"/>
      <c r="D35" s="34"/>
      <c r="E35" s="34"/>
      <c r="F35" s="34"/>
      <c r="G35" s="80"/>
      <c r="H35" s="35"/>
      <c r="I35" s="80"/>
    </row>
    <row r="36" spans="1:9" ht="12.75">
      <c r="A36" s="142" t="s">
        <v>13</v>
      </c>
      <c r="B36" s="142"/>
      <c r="C36" s="142"/>
      <c r="D36" s="142"/>
      <c r="E36" s="142"/>
      <c r="F36" s="142"/>
      <c r="G36" s="142"/>
      <c r="H36" s="142"/>
      <c r="I36" s="142"/>
    </row>
    <row r="37" ht="12">
      <c r="G37" s="81"/>
    </row>
  </sheetData>
  <sheetProtection password="FA15" sheet="1" objects="1" scenarios="1" selectLockedCells="1" selectUnlockedCells="1"/>
  <mergeCells count="17">
    <mergeCell ref="A13:D13"/>
    <mergeCell ref="A5:H5"/>
    <mergeCell ref="A9:B9"/>
    <mergeCell ref="A11:D11"/>
    <mergeCell ref="A16:D16"/>
    <mergeCell ref="A1:I1"/>
    <mergeCell ref="A2:I2"/>
    <mergeCell ref="A3:I3"/>
    <mergeCell ref="A4:I4"/>
    <mergeCell ref="A12:D12"/>
    <mergeCell ref="A36:I36"/>
    <mergeCell ref="A18:D18"/>
    <mergeCell ref="A19:E19"/>
    <mergeCell ref="A24:D24"/>
    <mergeCell ref="A30:F31"/>
    <mergeCell ref="G30:G31"/>
    <mergeCell ref="I30:I31"/>
  </mergeCells>
  <printOptions horizontalCentered="1"/>
  <pageMargins left="0.67" right="0.6" top="1" bottom="1" header="0.5" footer="0.5"/>
  <pageSetup fitToHeight="1" fitToWidth="1" horizontalDpi="600" verticalDpi="600" orientation="portrait" r:id="rId1"/>
  <headerFooter alignWithMargins="0">
    <oddFooter>&amp;R6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A1" sqref="A1:L1"/>
    </sheetView>
  </sheetViews>
  <sheetFormatPr defaultColWidth="9.140625" defaultRowHeight="12.75"/>
  <cols>
    <col min="5" max="5" width="9.8515625" style="0" customWidth="1"/>
    <col min="6" max="6" width="17.28125" style="0" customWidth="1"/>
    <col min="7" max="7" width="2.421875" style="0" customWidth="1"/>
    <col min="8" max="8" width="16.7109375" style="0" customWidth="1"/>
    <col min="9" max="9" width="2.140625" style="0" customWidth="1"/>
    <col min="10" max="10" width="16.57421875" style="0" customWidth="1"/>
    <col min="11" max="11" width="2.00390625" style="0" customWidth="1"/>
    <col min="12" max="12" width="18.28125" style="0" customWidth="1"/>
  </cols>
  <sheetData>
    <row r="1" spans="1:12" ht="13.5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3.5">
      <c r="A2" s="157" t="s">
        <v>45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3.5">
      <c r="A3" s="159" t="s">
        <v>93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3.5">
      <c r="A4" s="160" t="s">
        <v>111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13.5">
      <c r="A5" s="160" t="s">
        <v>122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5.75" thickBo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67"/>
      <c r="L6" s="67"/>
    </row>
    <row r="7" spans="1:12" ht="12.75">
      <c r="A7" s="38"/>
      <c r="B7" s="38"/>
      <c r="C7" s="38"/>
      <c r="D7" s="38"/>
      <c r="E7" s="63"/>
      <c r="F7" s="38" t="s">
        <v>95</v>
      </c>
      <c r="G7" s="38"/>
      <c r="H7" s="38" t="s">
        <v>97</v>
      </c>
      <c r="I7" s="38"/>
      <c r="J7" s="38" t="s">
        <v>123</v>
      </c>
      <c r="K7" s="64"/>
      <c r="L7" s="38" t="s">
        <v>80</v>
      </c>
    </row>
    <row r="8" spans="1:12" ht="12.75">
      <c r="A8" s="171"/>
      <c r="B8" s="171"/>
      <c r="C8" s="171"/>
      <c r="D8" s="171"/>
      <c r="E8" s="38"/>
      <c r="F8" s="38" t="s">
        <v>96</v>
      </c>
      <c r="G8" s="38"/>
      <c r="H8" s="38" t="s">
        <v>98</v>
      </c>
      <c r="I8" s="38"/>
      <c r="J8" s="38" t="s">
        <v>47</v>
      </c>
      <c r="K8" s="64"/>
      <c r="L8" s="38" t="s">
        <v>46</v>
      </c>
    </row>
    <row r="9" spans="1:12" ht="13.5" thickBot="1">
      <c r="A9" s="65"/>
      <c r="B9" s="65"/>
      <c r="C9" s="65"/>
      <c r="D9" s="65"/>
      <c r="E9" s="66" t="s">
        <v>2</v>
      </c>
      <c r="F9" s="66" t="s">
        <v>79</v>
      </c>
      <c r="G9" s="66"/>
      <c r="H9" s="66" t="s">
        <v>79</v>
      </c>
      <c r="I9" s="66"/>
      <c r="J9" s="66"/>
      <c r="K9" s="67"/>
      <c r="L9" s="67"/>
    </row>
    <row r="10" spans="1:10" ht="12.75">
      <c r="A10" s="156"/>
      <c r="B10" s="156"/>
      <c r="C10" s="156"/>
      <c r="D10" s="156"/>
      <c r="E10" s="43"/>
      <c r="F10" s="41"/>
      <c r="G10" s="41"/>
      <c r="H10" s="41"/>
      <c r="I10" s="44"/>
      <c r="J10" s="43"/>
    </row>
    <row r="11" spans="1:12" ht="12">
      <c r="A11" s="152" t="s">
        <v>83</v>
      </c>
      <c r="B11" s="152"/>
      <c r="C11" s="152"/>
      <c r="D11" s="152"/>
      <c r="E11" s="46"/>
      <c r="F11" s="68">
        <v>4970461025</v>
      </c>
      <c r="G11" s="68"/>
      <c r="H11" s="68">
        <v>177560561</v>
      </c>
      <c r="I11" s="122"/>
      <c r="J11" s="68">
        <v>-3999574793</v>
      </c>
      <c r="K11" s="69"/>
      <c r="L11" s="69">
        <f>SUM(F11:J11)</f>
        <v>1148446793</v>
      </c>
    </row>
    <row r="12" spans="1:12" ht="12">
      <c r="A12" s="152"/>
      <c r="B12" s="152"/>
      <c r="C12" s="152"/>
      <c r="D12" s="152"/>
      <c r="E12" s="46"/>
      <c r="F12" s="68"/>
      <c r="G12" s="68"/>
      <c r="H12" s="68"/>
      <c r="I12" s="122"/>
      <c r="J12" s="69"/>
      <c r="K12" s="69"/>
      <c r="L12" s="69"/>
    </row>
    <row r="13" spans="1:12" ht="12">
      <c r="A13" s="45" t="s">
        <v>82</v>
      </c>
      <c r="B13" s="45"/>
      <c r="C13" s="45"/>
      <c r="D13" s="45"/>
      <c r="E13" s="46">
        <v>23</v>
      </c>
      <c r="F13" s="68">
        <v>-197896944</v>
      </c>
      <c r="G13" s="68"/>
      <c r="H13" s="68"/>
      <c r="I13" s="122"/>
      <c r="J13" s="69">
        <v>3720126777</v>
      </c>
      <c r="K13" s="69"/>
      <c r="L13" s="69">
        <f>SUM(F13:J13)</f>
        <v>3522229833</v>
      </c>
    </row>
    <row r="14" spans="1:12" ht="12">
      <c r="A14" s="45"/>
      <c r="B14" s="45"/>
      <c r="C14" s="45"/>
      <c r="D14" s="45"/>
      <c r="E14" s="46"/>
      <c r="F14" s="68"/>
      <c r="G14" s="68"/>
      <c r="H14" s="68"/>
      <c r="I14" s="122"/>
      <c r="J14" s="69"/>
      <c r="K14" s="69"/>
      <c r="L14" s="69"/>
    </row>
    <row r="15" spans="1:12" ht="12">
      <c r="A15" s="152" t="s">
        <v>99</v>
      </c>
      <c r="B15" s="152"/>
      <c r="C15" s="152"/>
      <c r="D15" s="152"/>
      <c r="E15" s="46">
        <v>24</v>
      </c>
      <c r="F15" s="68">
        <v>0</v>
      </c>
      <c r="G15" s="68"/>
      <c r="H15" s="68"/>
      <c r="I15" s="122"/>
      <c r="J15" s="69">
        <v>-148231177</v>
      </c>
      <c r="K15" s="69"/>
      <c r="L15" s="69">
        <f>F15+J15</f>
        <v>-148231177</v>
      </c>
    </row>
    <row r="16" spans="1:12" ht="12">
      <c r="A16" s="152"/>
      <c r="B16" s="152"/>
      <c r="C16" s="152"/>
      <c r="D16" s="152"/>
      <c r="E16" s="46"/>
      <c r="F16" s="68"/>
      <c r="G16" s="68"/>
      <c r="H16" s="68"/>
      <c r="I16" s="122"/>
      <c r="J16" s="69"/>
      <c r="K16" s="69"/>
      <c r="L16" s="69"/>
    </row>
    <row r="17" spans="1:12" ht="12.75">
      <c r="A17" s="153" t="s">
        <v>48</v>
      </c>
      <c r="B17" s="153"/>
      <c r="C17" s="153"/>
      <c r="D17" s="153"/>
      <c r="E17" s="153"/>
      <c r="F17" s="95"/>
      <c r="G17" s="95"/>
      <c r="H17" s="95"/>
      <c r="I17" s="124"/>
      <c r="J17" s="69">
        <v>415547531</v>
      </c>
      <c r="K17" s="69"/>
      <c r="L17" s="70">
        <f>F17+J17</f>
        <v>415547531</v>
      </c>
    </row>
    <row r="18" spans="1:12" ht="32.25" customHeight="1" thickBot="1">
      <c r="A18" s="170" t="s">
        <v>84</v>
      </c>
      <c r="B18" s="170"/>
      <c r="C18" s="170"/>
      <c r="D18" s="170"/>
      <c r="E18" s="170"/>
      <c r="F18" s="89">
        <f>SUM(F11:F17)</f>
        <v>4772564081</v>
      </c>
      <c r="G18" s="89"/>
      <c r="H18" s="89">
        <f>SUM(H11:H17)</f>
        <v>177560561</v>
      </c>
      <c r="I18" s="71"/>
      <c r="J18" s="89">
        <f>SUM(J11:J17)</f>
        <v>-12131662</v>
      </c>
      <c r="K18" s="106"/>
      <c r="L18" s="89">
        <f>SUM(L11:L17)</f>
        <v>4937992980</v>
      </c>
    </row>
    <row r="19" spans="1:10" ht="13.5" thickTop="1">
      <c r="A19" s="146"/>
      <c r="B19" s="146"/>
      <c r="C19" s="146"/>
      <c r="D19" s="146"/>
      <c r="E19" s="47"/>
      <c r="F19" s="41"/>
      <c r="G19" s="41"/>
      <c r="H19" s="41"/>
      <c r="I19" s="48"/>
      <c r="J19" s="52"/>
    </row>
    <row r="20" spans="1:10" ht="12.75">
      <c r="A20" s="147"/>
      <c r="B20" s="147"/>
      <c r="C20" s="147"/>
      <c r="D20" s="147"/>
      <c r="E20" s="147"/>
      <c r="F20" s="147"/>
      <c r="G20" s="147"/>
      <c r="H20" s="147"/>
      <c r="I20" s="147"/>
      <c r="J20" s="147"/>
    </row>
    <row r="21" spans="1:10" ht="12.75">
      <c r="A21" s="151"/>
      <c r="B21" s="151"/>
      <c r="C21" s="151"/>
      <c r="D21" s="151"/>
      <c r="E21" s="56"/>
      <c r="F21" s="41"/>
      <c r="G21" s="41"/>
      <c r="H21" s="41"/>
      <c r="I21" s="48"/>
      <c r="J21" s="57"/>
    </row>
    <row r="22" spans="1:10" ht="12.75">
      <c r="A22" s="56"/>
      <c r="B22" s="56"/>
      <c r="C22" s="56"/>
      <c r="D22" s="56"/>
      <c r="E22" s="56"/>
      <c r="F22" s="41"/>
      <c r="G22" s="41"/>
      <c r="H22" s="41"/>
      <c r="I22" s="48"/>
      <c r="J22" s="57"/>
    </row>
    <row r="23" spans="1:12" ht="12">
      <c r="A23" s="152" t="s">
        <v>100</v>
      </c>
      <c r="B23" s="152"/>
      <c r="C23" s="152"/>
      <c r="D23" s="152"/>
      <c r="E23" s="46"/>
      <c r="F23" s="68">
        <v>4772564081</v>
      </c>
      <c r="G23" s="68"/>
      <c r="H23" s="68">
        <v>177560561</v>
      </c>
      <c r="I23" s="122"/>
      <c r="J23" s="68">
        <v>-12131662</v>
      </c>
      <c r="K23" s="69"/>
      <c r="L23" s="69">
        <f>SUM(F23:J23)</f>
        <v>4937992980</v>
      </c>
    </row>
    <row r="24" spans="1:12" ht="12">
      <c r="A24" s="152"/>
      <c r="B24" s="152"/>
      <c r="C24" s="152"/>
      <c r="D24" s="152"/>
      <c r="E24" s="46"/>
      <c r="F24" s="68"/>
      <c r="G24" s="68"/>
      <c r="H24" s="68"/>
      <c r="I24" s="122"/>
      <c r="J24" s="69"/>
      <c r="K24" s="69"/>
      <c r="L24" s="69"/>
    </row>
    <row r="25" spans="1:12" ht="12">
      <c r="A25" s="45" t="s">
        <v>82</v>
      </c>
      <c r="B25" s="45"/>
      <c r="C25" s="45"/>
      <c r="D25" s="45"/>
      <c r="E25" s="46">
        <v>23</v>
      </c>
      <c r="F25" s="68"/>
      <c r="G25" s="68"/>
      <c r="H25" s="68"/>
      <c r="I25" s="122"/>
      <c r="J25" s="69">
        <v>78325266</v>
      </c>
      <c r="K25" s="69"/>
      <c r="L25" s="69">
        <f>SUM(F25:J25)</f>
        <v>78325266</v>
      </c>
    </row>
    <row r="26" spans="1:12" ht="12">
      <c r="A26" s="45"/>
      <c r="B26" s="45"/>
      <c r="C26" s="45"/>
      <c r="D26" s="45"/>
      <c r="E26" s="46"/>
      <c r="F26" s="68"/>
      <c r="G26" s="68"/>
      <c r="H26" s="68"/>
      <c r="I26" s="122"/>
      <c r="J26" s="69"/>
      <c r="K26" s="69"/>
      <c r="L26" s="69"/>
    </row>
    <row r="27" spans="1:12" ht="12">
      <c r="A27" s="152" t="s">
        <v>99</v>
      </c>
      <c r="B27" s="152"/>
      <c r="C27" s="152"/>
      <c r="D27" s="152"/>
      <c r="E27" s="46">
        <v>24</v>
      </c>
      <c r="F27" s="68">
        <v>0</v>
      </c>
      <c r="G27" s="68"/>
      <c r="H27" s="68"/>
      <c r="I27" s="122"/>
      <c r="J27" s="69">
        <v>-203975633</v>
      </c>
      <c r="K27" s="69"/>
      <c r="L27" s="69">
        <f>F27+J27</f>
        <v>-203975633</v>
      </c>
    </row>
    <row r="28" spans="1:12" ht="12">
      <c r="A28" s="45"/>
      <c r="B28" s="45"/>
      <c r="C28" s="45"/>
      <c r="D28" s="45"/>
      <c r="E28" s="46"/>
      <c r="F28" s="68"/>
      <c r="G28" s="68"/>
      <c r="H28" s="68"/>
      <c r="I28" s="122"/>
      <c r="J28" s="69"/>
      <c r="K28" s="69"/>
      <c r="L28" s="69"/>
    </row>
    <row r="29" spans="1:12" ht="12.75">
      <c r="A29" s="153" t="s">
        <v>48</v>
      </c>
      <c r="B29" s="153"/>
      <c r="C29" s="153"/>
      <c r="D29" s="153"/>
      <c r="E29" s="153"/>
      <c r="F29" s="95"/>
      <c r="G29" s="95"/>
      <c r="H29" s="95"/>
      <c r="I29" s="124"/>
      <c r="J29" s="69">
        <f>+'income statement'!G34</f>
        <v>234082491.07999998</v>
      </c>
      <c r="K29" s="69"/>
      <c r="L29" s="70">
        <f>F29+J29</f>
        <v>234082491.07999998</v>
      </c>
    </row>
    <row r="30" spans="1:12" ht="31.5" customHeight="1" thickBot="1">
      <c r="A30" s="170" t="s">
        <v>94</v>
      </c>
      <c r="B30" s="170"/>
      <c r="C30" s="170"/>
      <c r="D30" s="170"/>
      <c r="E30" s="170"/>
      <c r="F30" s="89">
        <f>SUM(F23:F29)</f>
        <v>4772564081</v>
      </c>
      <c r="G30" s="89"/>
      <c r="H30" s="89">
        <f>SUM(H23:H29)</f>
        <v>177560561</v>
      </c>
      <c r="I30" s="71"/>
      <c r="J30" s="89">
        <f>SUM(J23:J29)</f>
        <v>96300462.07999998</v>
      </c>
      <c r="K30" s="106"/>
      <c r="L30" s="89">
        <f>SUM(L23:L29)</f>
        <v>5046425104.08</v>
      </c>
    </row>
    <row r="31" ht="12.75" thickTop="1">
      <c r="L31" s="69"/>
    </row>
  </sheetData>
  <sheetProtection password="FA15" sheet="1" objects="1" scenarios="1" selectLockedCells="1" selectUnlockedCells="1"/>
  <mergeCells count="22">
    <mergeCell ref="A23:D23"/>
    <mergeCell ref="A24:D24"/>
    <mergeCell ref="A29:E29"/>
    <mergeCell ref="A12:D12"/>
    <mergeCell ref="A15:D15"/>
    <mergeCell ref="A16:D16"/>
    <mergeCell ref="A17:E17"/>
    <mergeCell ref="A18:E18"/>
    <mergeCell ref="A27:D27"/>
    <mergeCell ref="A19:D19"/>
    <mergeCell ref="A20:J20"/>
    <mergeCell ref="A21:D21"/>
    <mergeCell ref="A30:E30"/>
    <mergeCell ref="A1:L1"/>
    <mergeCell ref="A2:L2"/>
    <mergeCell ref="A3:L3"/>
    <mergeCell ref="A4:L4"/>
    <mergeCell ref="A5:L5"/>
    <mergeCell ref="A6:J6"/>
    <mergeCell ref="A8:D8"/>
    <mergeCell ref="A10:D10"/>
    <mergeCell ref="A11:D11"/>
  </mergeCells>
  <printOptions/>
  <pageMargins left="0.7" right="0.55" top="1" bottom="1" header="0.5" footer="0.5"/>
  <pageSetup fitToHeight="1" fitToWidth="1" orientation="portrait" scale="78" r:id="rId1"/>
  <headerFooter>
    <oddFooter>&amp;R&amp;14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0.140625" style="0" customWidth="1"/>
    <col min="2" max="2" width="1.7109375" style="0" customWidth="1"/>
    <col min="3" max="3" width="19.57421875" style="69" customWidth="1"/>
    <col min="4" max="4" width="5.8515625" style="0" hidden="1" customWidth="1"/>
    <col min="5" max="5" width="19.57421875" style="0" customWidth="1"/>
    <col min="6" max="6" width="1.57421875" style="0" customWidth="1"/>
    <col min="7" max="7" width="17.8515625" style="88" customWidth="1"/>
    <col min="8" max="8" width="17.140625" style="0" customWidth="1"/>
    <col min="9" max="9" width="13.57421875" style="0" customWidth="1"/>
    <col min="10" max="10" width="11.421875" style="0" customWidth="1"/>
  </cols>
  <sheetData>
    <row r="1" spans="1:6" ht="13.5">
      <c r="A1" s="157" t="s">
        <v>0</v>
      </c>
      <c r="B1" s="157"/>
      <c r="C1" s="157"/>
      <c r="D1" s="157"/>
      <c r="E1" s="157"/>
      <c r="F1" s="157"/>
    </row>
    <row r="2" spans="1:6" ht="13.5">
      <c r="A2" s="157" t="s">
        <v>92</v>
      </c>
      <c r="B2" s="157"/>
      <c r="C2" s="157"/>
      <c r="D2" s="157"/>
      <c r="E2" s="157"/>
      <c r="F2" s="157"/>
    </row>
    <row r="3" spans="1:6" ht="13.5">
      <c r="A3" s="160" t="s">
        <v>93</v>
      </c>
      <c r="B3" s="160"/>
      <c r="C3" s="160"/>
      <c r="D3" s="160"/>
      <c r="E3" s="160"/>
      <c r="F3" s="160"/>
    </row>
    <row r="4" spans="1:6" ht="13.5">
      <c r="A4" s="169" t="s">
        <v>111</v>
      </c>
      <c r="B4" s="169"/>
      <c r="C4" s="169"/>
      <c r="D4" s="169"/>
      <c r="E4" s="169"/>
      <c r="F4" s="169"/>
    </row>
    <row r="5" spans="1:6" ht="15">
      <c r="A5" s="167" t="s">
        <v>122</v>
      </c>
      <c r="B5" s="167"/>
      <c r="C5" s="167"/>
      <c r="D5" s="167"/>
      <c r="E5" s="103"/>
      <c r="F5" s="103"/>
    </row>
    <row r="6" spans="1:6" ht="13.5" thickBot="1">
      <c r="A6" s="1"/>
      <c r="B6" s="1"/>
      <c r="C6" s="73"/>
      <c r="D6" s="3"/>
      <c r="E6" s="3"/>
      <c r="F6" s="3"/>
    </row>
    <row r="7" spans="1:6" ht="12.75">
      <c r="A7" s="4"/>
      <c r="B7" s="4"/>
      <c r="C7" s="135">
        <v>2015</v>
      </c>
      <c r="D7" s="62"/>
      <c r="E7" s="134">
        <v>2014</v>
      </c>
      <c r="F7" s="5"/>
    </row>
    <row r="8" spans="1:6" ht="12.75">
      <c r="A8" s="72" t="s">
        <v>58</v>
      </c>
      <c r="B8" s="8"/>
      <c r="D8" s="6"/>
      <c r="E8" s="6"/>
      <c r="F8" s="6"/>
    </row>
    <row r="9" spans="1:6" ht="12.75">
      <c r="A9" s="9"/>
      <c r="B9" s="8"/>
      <c r="D9" s="6"/>
      <c r="E9" s="6"/>
      <c r="F9" s="6"/>
    </row>
    <row r="10" spans="1:6" ht="12.75">
      <c r="A10" s="9" t="s">
        <v>49</v>
      </c>
      <c r="B10" s="8"/>
      <c r="D10" s="10"/>
      <c r="E10" s="10"/>
      <c r="F10" s="10"/>
    </row>
    <row r="11" spans="1:6" ht="12.75">
      <c r="A11" s="1" t="s">
        <v>50</v>
      </c>
      <c r="B11" s="8"/>
      <c r="C11" s="76">
        <v>2416688661</v>
      </c>
      <c r="D11" s="113">
        <v>4</v>
      </c>
      <c r="E11" s="85">
        <v>4608912025</v>
      </c>
      <c r="F11" s="113">
        <v>4</v>
      </c>
    </row>
    <row r="12" spans="1:6" ht="12.75">
      <c r="A12" s="1" t="s">
        <v>51</v>
      </c>
      <c r="B12" s="8"/>
      <c r="C12" s="76">
        <v>4178164664</v>
      </c>
      <c r="D12" s="113">
        <v>5</v>
      </c>
      <c r="E12" s="85">
        <v>13788116604</v>
      </c>
      <c r="F12" s="113">
        <v>5</v>
      </c>
    </row>
    <row r="13" spans="1:6" ht="12.75">
      <c r="A13" s="1" t="s">
        <v>52</v>
      </c>
      <c r="B13" s="8"/>
      <c r="C13" s="76">
        <v>10839130</v>
      </c>
      <c r="D13" s="113">
        <v>6</v>
      </c>
      <c r="E13" s="85">
        <f>2756359+139815897</f>
        <v>142572256</v>
      </c>
      <c r="F13" s="113">
        <v>6</v>
      </c>
    </row>
    <row r="14" spans="1:6" ht="12.75">
      <c r="A14" s="1" t="s">
        <v>53</v>
      </c>
      <c r="B14" s="8"/>
      <c r="C14" s="76">
        <v>40989287</v>
      </c>
      <c r="D14" s="113">
        <v>7</v>
      </c>
      <c r="E14" s="85">
        <v>37079202</v>
      </c>
      <c r="F14" s="113">
        <v>7</v>
      </c>
    </row>
    <row r="15" spans="1:6" ht="12.75">
      <c r="A15" s="1" t="s">
        <v>54</v>
      </c>
      <c r="B15" s="8"/>
      <c r="C15" s="76">
        <v>14300362</v>
      </c>
      <c r="D15" s="113">
        <v>8</v>
      </c>
      <c r="E15" s="85">
        <f>11943512+245000+4951</f>
        <v>12193463</v>
      </c>
      <c r="F15" s="113">
        <v>8</v>
      </c>
    </row>
    <row r="16" spans="1:6" ht="12.75">
      <c r="A16" s="1" t="s">
        <v>112</v>
      </c>
      <c r="B16" s="8"/>
      <c r="C16" s="76">
        <v>408099793</v>
      </c>
      <c r="D16" s="113">
        <v>9</v>
      </c>
      <c r="E16" s="85">
        <v>120754005</v>
      </c>
      <c r="F16" s="113">
        <v>9</v>
      </c>
    </row>
    <row r="17" spans="1:6" ht="12.75">
      <c r="A17" s="1" t="s">
        <v>113</v>
      </c>
      <c r="B17" s="8"/>
      <c r="C17" s="76">
        <v>505425</v>
      </c>
      <c r="D17" s="113">
        <v>10</v>
      </c>
      <c r="E17" s="85">
        <v>1939955</v>
      </c>
      <c r="F17" s="113">
        <v>10</v>
      </c>
    </row>
    <row r="18" spans="1:6" ht="12.75">
      <c r="A18" s="1" t="s">
        <v>55</v>
      </c>
      <c r="B18" s="8"/>
      <c r="C18" s="76">
        <v>40132762</v>
      </c>
      <c r="D18" s="113">
        <v>11</v>
      </c>
      <c r="E18" s="85">
        <f>108685.98+664599.48+49490611+11600</f>
        <v>50275496.46</v>
      </c>
      <c r="F18" s="113">
        <v>11</v>
      </c>
    </row>
    <row r="19" spans="1:6" ht="12.75">
      <c r="A19" s="1" t="s">
        <v>56</v>
      </c>
      <c r="B19" s="8"/>
      <c r="C19" s="76">
        <v>225257968</v>
      </c>
      <c r="D19" s="113">
        <v>12</v>
      </c>
      <c r="E19" s="85">
        <v>276975628</v>
      </c>
      <c r="F19" s="113">
        <v>20</v>
      </c>
    </row>
    <row r="20" spans="1:8" ht="24.75" customHeight="1">
      <c r="A20" s="12" t="s">
        <v>57</v>
      </c>
      <c r="B20" s="14"/>
      <c r="C20" s="74">
        <f>SUM(C11:C19)</f>
        <v>7334978052</v>
      </c>
      <c r="D20" s="15"/>
      <c r="E20" s="74">
        <f>SUM(E11:E19)</f>
        <v>19038818634.46</v>
      </c>
      <c r="F20" s="15"/>
      <c r="H20" s="104"/>
    </row>
    <row r="21" spans="1:9" ht="12.75">
      <c r="A21" s="1"/>
      <c r="B21" s="8"/>
      <c r="C21" s="75"/>
      <c r="D21" s="11"/>
      <c r="E21" s="85"/>
      <c r="F21" s="11"/>
      <c r="G21" s="40"/>
      <c r="H21" s="40"/>
      <c r="I21" s="40"/>
    </row>
    <row r="22" spans="1:6" ht="12.75">
      <c r="A22" s="1" t="s">
        <v>59</v>
      </c>
      <c r="B22" s="8"/>
      <c r="C22" s="75"/>
      <c r="D22" s="18"/>
      <c r="E22" s="85"/>
      <c r="F22" s="18"/>
    </row>
    <row r="23" spans="1:10" ht="12.75">
      <c r="A23" s="1" t="s">
        <v>60</v>
      </c>
      <c r="B23" s="8"/>
      <c r="C23" s="27">
        <v>-2773518649</v>
      </c>
      <c r="D23" s="114">
        <v>15</v>
      </c>
      <c r="E23" s="85">
        <v>-4234165789</v>
      </c>
      <c r="F23" s="113">
        <v>12</v>
      </c>
      <c r="G23" s="84"/>
      <c r="H23" s="69"/>
      <c r="I23" s="69"/>
      <c r="J23" s="104"/>
    </row>
    <row r="24" spans="1:10" ht="12.75">
      <c r="A24" s="1" t="s">
        <v>61</v>
      </c>
      <c r="B24" s="20"/>
      <c r="C24" s="27">
        <f>-6489763623+662936494</f>
        <v>-5826827129</v>
      </c>
      <c r="D24" s="113">
        <v>16</v>
      </c>
      <c r="E24" s="85">
        <v>-9358917506</v>
      </c>
      <c r="F24" s="113">
        <v>13</v>
      </c>
      <c r="G24" s="69"/>
      <c r="H24" s="69"/>
      <c r="I24" s="69"/>
      <c r="J24" s="104"/>
    </row>
    <row r="25" spans="1:10" ht="12.75">
      <c r="A25" s="1" t="s">
        <v>114</v>
      </c>
      <c r="B25" s="20"/>
      <c r="C25" s="27">
        <f>-67658343-56878658-27523149</f>
        <v>-152060150</v>
      </c>
      <c r="D25" s="113">
        <v>17</v>
      </c>
      <c r="E25" s="85">
        <v>-138375630</v>
      </c>
      <c r="F25" s="113">
        <v>14</v>
      </c>
      <c r="G25" s="69"/>
      <c r="H25" s="69"/>
      <c r="I25" s="69"/>
      <c r="J25" s="104"/>
    </row>
    <row r="26" spans="1:10" ht="12.75">
      <c r="A26" s="1" t="s">
        <v>62</v>
      </c>
      <c r="B26" s="20"/>
      <c r="C26" s="27">
        <v>-91801780</v>
      </c>
      <c r="D26" s="113">
        <v>25</v>
      </c>
      <c r="E26" s="120">
        <v>-81500984</v>
      </c>
      <c r="F26" s="113">
        <v>25</v>
      </c>
      <c r="G26" s="69"/>
      <c r="H26" s="69"/>
      <c r="I26" s="69"/>
      <c r="J26" s="104"/>
    </row>
    <row r="27" spans="1:10" ht="12.75">
      <c r="A27" s="1" t="s">
        <v>91</v>
      </c>
      <c r="B27" s="20"/>
      <c r="C27" s="76">
        <f>-95487455</f>
        <v>-95487455</v>
      </c>
      <c r="D27" s="113">
        <v>13</v>
      </c>
      <c r="E27" s="85">
        <v>-97859150</v>
      </c>
      <c r="F27" s="113">
        <v>22</v>
      </c>
      <c r="G27" s="69"/>
      <c r="H27" s="69"/>
      <c r="I27" s="69"/>
      <c r="J27" s="104"/>
    </row>
    <row r="28" spans="1:10" ht="12.75">
      <c r="A28" s="1" t="s">
        <v>63</v>
      </c>
      <c r="B28" s="20"/>
      <c r="C28" s="27">
        <f>-14086483</f>
        <v>-14086483</v>
      </c>
      <c r="D28" s="113">
        <v>18</v>
      </c>
      <c r="E28" s="85">
        <f>-15259613+383842</f>
        <v>-14875771</v>
      </c>
      <c r="F28" s="113">
        <v>17</v>
      </c>
      <c r="G28" s="69"/>
      <c r="H28" s="69"/>
      <c r="I28" s="69"/>
      <c r="J28" s="104"/>
    </row>
    <row r="29" spans="1:10" ht="12.75">
      <c r="A29" s="1" t="s">
        <v>64</v>
      </c>
      <c r="B29" s="8"/>
      <c r="C29" s="27">
        <v>-171568477</v>
      </c>
      <c r="D29" s="113">
        <v>3</v>
      </c>
      <c r="E29" s="85">
        <v>-120367316</v>
      </c>
      <c r="F29" s="113">
        <v>15</v>
      </c>
      <c r="G29" s="69"/>
      <c r="H29" s="69"/>
      <c r="I29" s="69"/>
      <c r="J29" s="104"/>
    </row>
    <row r="30" spans="1:10" ht="12.75">
      <c r="A30" s="1" t="s">
        <v>65</v>
      </c>
      <c r="B30" s="8"/>
      <c r="C30" s="27">
        <v>-7057113</v>
      </c>
      <c r="D30" s="113">
        <v>14</v>
      </c>
      <c r="E30" s="85">
        <v>-6817703</v>
      </c>
      <c r="F30" s="113">
        <v>21</v>
      </c>
      <c r="G30" s="69"/>
      <c r="H30" s="69"/>
      <c r="I30" s="69"/>
      <c r="J30" s="104"/>
    </row>
    <row r="31" spans="1:10" ht="12.75">
      <c r="A31" s="1" t="s">
        <v>66</v>
      </c>
      <c r="B31" s="8"/>
      <c r="C31" s="27">
        <v>-508706</v>
      </c>
      <c r="D31" s="113">
        <v>19</v>
      </c>
      <c r="E31" s="85">
        <v>-338665</v>
      </c>
      <c r="F31" s="113">
        <v>18</v>
      </c>
      <c r="G31" s="69"/>
      <c r="H31" s="69"/>
      <c r="I31" s="69"/>
      <c r="J31" s="104"/>
    </row>
    <row r="32" spans="1:10" ht="12.75">
      <c r="A32" s="1" t="s">
        <v>67</v>
      </c>
      <c r="B32" s="8"/>
      <c r="C32" s="27">
        <v>-4769542</v>
      </c>
      <c r="D32" s="119">
        <v>26.3</v>
      </c>
      <c r="E32" s="85">
        <v>-5052692</v>
      </c>
      <c r="F32" s="119">
        <v>26.3</v>
      </c>
      <c r="G32" s="69"/>
      <c r="H32" s="69"/>
      <c r="I32" s="69"/>
      <c r="J32" s="104"/>
    </row>
    <row r="33" spans="1:10" ht="12.75">
      <c r="A33" s="1" t="s">
        <v>68</v>
      </c>
      <c r="B33" s="8"/>
      <c r="C33" s="27">
        <v>-5288034</v>
      </c>
      <c r="D33" s="113">
        <v>20</v>
      </c>
      <c r="E33" s="85">
        <f>-2372575-107484</f>
        <v>-2480059</v>
      </c>
      <c r="F33" s="113">
        <v>24</v>
      </c>
      <c r="G33" s="69"/>
      <c r="H33" s="69"/>
      <c r="I33" s="69"/>
      <c r="J33" s="104"/>
    </row>
    <row r="34" spans="1:10" ht="12.75">
      <c r="A34" s="1" t="s">
        <v>69</v>
      </c>
      <c r="B34" s="8"/>
      <c r="C34" s="27">
        <v>-1215626</v>
      </c>
      <c r="D34" s="113">
        <v>21</v>
      </c>
      <c r="E34" s="85">
        <v>-1142048</v>
      </c>
      <c r="F34" s="113">
        <v>23</v>
      </c>
      <c r="G34" s="69"/>
      <c r="H34" s="69"/>
      <c r="I34" s="69"/>
      <c r="J34" s="104"/>
    </row>
    <row r="35" spans="1:10" ht="12.75">
      <c r="A35" s="1" t="s">
        <v>85</v>
      </c>
      <c r="B35" s="8"/>
      <c r="C35" s="128" t="s">
        <v>110</v>
      </c>
      <c r="D35" s="113"/>
      <c r="E35" s="85">
        <v>-2317930</v>
      </c>
      <c r="F35" s="113">
        <v>19</v>
      </c>
      <c r="G35" s="69"/>
      <c r="H35" s="69"/>
      <c r="I35" s="69"/>
      <c r="J35" s="104"/>
    </row>
    <row r="36" spans="1:10" ht="12.75">
      <c r="A36" s="1" t="s">
        <v>87</v>
      </c>
      <c r="B36" s="8"/>
      <c r="C36" s="128" t="s">
        <v>110</v>
      </c>
      <c r="D36" s="113"/>
      <c r="E36" s="85">
        <v>-35563550</v>
      </c>
      <c r="F36" s="113">
        <v>16</v>
      </c>
      <c r="G36" s="69"/>
      <c r="H36" s="69"/>
      <c r="I36" s="69"/>
      <c r="J36" s="104"/>
    </row>
    <row r="37" spans="1:10" ht="12.75">
      <c r="A37" s="1" t="s">
        <v>88</v>
      </c>
      <c r="B37" s="8"/>
      <c r="C37" s="128" t="s">
        <v>110</v>
      </c>
      <c r="D37" s="113"/>
      <c r="E37" s="85">
        <v>-33342064</v>
      </c>
      <c r="F37" s="113">
        <v>16</v>
      </c>
      <c r="G37" s="69"/>
      <c r="H37" s="69"/>
      <c r="I37" s="69"/>
      <c r="J37" s="104"/>
    </row>
    <row r="38" spans="1:10" ht="12.75">
      <c r="A38" s="1" t="s">
        <v>89</v>
      </c>
      <c r="B38" s="8"/>
      <c r="C38" s="128" t="s">
        <v>110</v>
      </c>
      <c r="D38" s="113"/>
      <c r="E38" s="85">
        <v>-8248305</v>
      </c>
      <c r="F38" s="113">
        <v>20</v>
      </c>
      <c r="G38" s="69"/>
      <c r="H38" s="69"/>
      <c r="I38" s="69"/>
      <c r="J38" s="104"/>
    </row>
    <row r="39" spans="1:10" ht="12.75">
      <c r="A39" s="1" t="s">
        <v>86</v>
      </c>
      <c r="B39" s="8"/>
      <c r="C39" s="128" t="s">
        <v>110</v>
      </c>
      <c r="D39" s="113"/>
      <c r="E39" s="85">
        <v>-723732</v>
      </c>
      <c r="F39" s="113">
        <v>19</v>
      </c>
      <c r="G39" s="69"/>
      <c r="H39" s="69"/>
      <c r="I39" s="69"/>
      <c r="J39" s="104"/>
    </row>
    <row r="40" spans="1:9" ht="12.75">
      <c r="A40" s="1" t="s">
        <v>90</v>
      </c>
      <c r="B40" s="8"/>
      <c r="C40" s="128" t="s">
        <v>110</v>
      </c>
      <c r="D40" s="113"/>
      <c r="E40" s="85">
        <v>-383842</v>
      </c>
      <c r="F40" s="113">
        <v>17</v>
      </c>
      <c r="G40" s="69"/>
      <c r="H40" s="69"/>
      <c r="I40" s="69"/>
    </row>
    <row r="41" spans="1:10" ht="12.75">
      <c r="A41" s="1" t="s">
        <v>70</v>
      </c>
      <c r="B41" s="8"/>
      <c r="C41" s="76">
        <v>-29594344</v>
      </c>
      <c r="D41" s="113">
        <v>22</v>
      </c>
      <c r="E41" s="85">
        <f>-736-490286</f>
        <v>-491022</v>
      </c>
      <c r="F41" s="113">
        <v>22</v>
      </c>
      <c r="G41" s="69"/>
      <c r="H41" s="69"/>
      <c r="I41" s="69"/>
      <c r="J41" s="69"/>
    </row>
    <row r="42" spans="1:10" ht="24.75" customHeight="1">
      <c r="A42" s="12" t="s">
        <v>71</v>
      </c>
      <c r="B42" s="22"/>
      <c r="C42" s="74">
        <f>SUM(C23:C41)</f>
        <v>-9173783488</v>
      </c>
      <c r="D42" s="74"/>
      <c r="E42" s="74">
        <f>SUM(E23:E41)</f>
        <v>-14142963758</v>
      </c>
      <c r="F42" s="115"/>
      <c r="G42" s="69"/>
      <c r="H42" s="104"/>
      <c r="I42" s="104"/>
      <c r="J42" s="104"/>
    </row>
    <row r="43" spans="1:10" ht="24.75" customHeight="1">
      <c r="A43" s="12" t="s">
        <v>121</v>
      </c>
      <c r="B43" s="22"/>
      <c r="C43" s="74">
        <f>C20+C42</f>
        <v>-1838805436</v>
      </c>
      <c r="D43" s="28"/>
      <c r="E43" s="74">
        <f>E20+E42</f>
        <v>4895854876.459999</v>
      </c>
      <c r="F43" s="116"/>
      <c r="G43" s="69"/>
      <c r="H43" s="104"/>
      <c r="I43" s="104"/>
      <c r="J43" s="104"/>
    </row>
    <row r="44" spans="1:7" ht="12.75" customHeight="1">
      <c r="A44" s="8" t="s">
        <v>115</v>
      </c>
      <c r="B44" s="8"/>
      <c r="C44" s="27"/>
      <c r="D44" s="11"/>
      <c r="E44" s="85"/>
      <c r="F44" s="113"/>
      <c r="G44" s="69"/>
    </row>
    <row r="45" spans="1:6" ht="12.75" customHeight="1">
      <c r="A45" s="8"/>
      <c r="B45" s="8"/>
      <c r="C45" s="27"/>
      <c r="D45" s="11"/>
      <c r="E45" s="85"/>
      <c r="F45" s="113"/>
    </row>
    <row r="46" spans="1:7" s="7" customFormat="1" ht="12.75" customHeight="1">
      <c r="A46" s="1" t="s">
        <v>72</v>
      </c>
      <c r="B46" s="1"/>
      <c r="C46" s="128" t="s">
        <v>110</v>
      </c>
      <c r="D46" s="11"/>
      <c r="E46" s="85">
        <v>608800</v>
      </c>
      <c r="F46" s="113">
        <v>1</v>
      </c>
      <c r="G46" s="68"/>
    </row>
    <row r="47" spans="1:8" ht="12.75">
      <c r="A47" s="23" t="s">
        <v>73</v>
      </c>
      <c r="B47" s="25"/>
      <c r="C47" s="77">
        <v>-7509989.85</v>
      </c>
      <c r="D47" s="26">
        <v>1</v>
      </c>
      <c r="E47" s="100">
        <v>-8150384</v>
      </c>
      <c r="F47" s="117">
        <v>2</v>
      </c>
      <c r="H47" s="17"/>
    </row>
    <row r="48" spans="1:8" ht="24.75" customHeight="1">
      <c r="A48" s="12" t="s">
        <v>74</v>
      </c>
      <c r="B48" s="25"/>
      <c r="C48" s="105">
        <f>SUM(C46:C47)</f>
        <v>-7509989.85</v>
      </c>
      <c r="D48" s="26"/>
      <c r="E48" s="83">
        <f>SUM(E46:E47)</f>
        <v>-7541584</v>
      </c>
      <c r="F48" s="118"/>
      <c r="H48" s="17"/>
    </row>
    <row r="49" spans="1:8" ht="12.75">
      <c r="A49" s="8" t="s">
        <v>116</v>
      </c>
      <c r="B49" s="8"/>
      <c r="C49" s="27"/>
      <c r="D49" s="11"/>
      <c r="E49" s="85"/>
      <c r="F49" s="113"/>
      <c r="H49" s="17"/>
    </row>
    <row r="50" spans="1:8" ht="12.75">
      <c r="A50" s="1"/>
      <c r="B50" s="8"/>
      <c r="C50" s="27"/>
      <c r="D50" s="11"/>
      <c r="E50" s="85"/>
      <c r="F50" s="113"/>
      <c r="H50" s="17"/>
    </row>
    <row r="51" spans="1:8" ht="12.75">
      <c r="A51" s="1" t="s">
        <v>75</v>
      </c>
      <c r="B51" s="112"/>
      <c r="C51" s="27">
        <v>-129170242</v>
      </c>
      <c r="D51" s="11">
        <v>2</v>
      </c>
      <c r="E51" s="85">
        <f>-452087601-3753608</f>
        <v>-455841209</v>
      </c>
      <c r="F51" s="113">
        <v>3</v>
      </c>
      <c r="H51" s="17"/>
    </row>
    <row r="52" spans="1:8" ht="12.75">
      <c r="A52" s="1" t="s">
        <v>76</v>
      </c>
      <c r="B52" s="8"/>
      <c r="C52" s="27">
        <v>-203975633</v>
      </c>
      <c r="D52" s="11">
        <v>3</v>
      </c>
      <c r="E52" s="85">
        <v>-148231177</v>
      </c>
      <c r="F52" s="113">
        <v>15</v>
      </c>
      <c r="H52" s="17"/>
    </row>
    <row r="53" spans="1:6" ht="24.75" customHeight="1">
      <c r="A53" s="12" t="s">
        <v>77</v>
      </c>
      <c r="B53" s="22"/>
      <c r="C53" s="74">
        <f>SUM(C50:C52)</f>
        <v>-333145875</v>
      </c>
      <c r="D53" s="16"/>
      <c r="E53" s="74">
        <f>SUM(E50:E52)</f>
        <v>-604072386</v>
      </c>
      <c r="F53" s="16"/>
    </row>
    <row r="54" spans="1:6" ht="24.75" customHeight="1">
      <c r="A54" s="172" t="s">
        <v>78</v>
      </c>
      <c r="B54" s="172"/>
      <c r="C54" s="139" t="s">
        <v>110</v>
      </c>
      <c r="D54" s="140"/>
      <c r="E54" s="139" t="s">
        <v>110</v>
      </c>
      <c r="F54" s="141"/>
    </row>
    <row r="55" spans="1:6" ht="18.75" customHeight="1">
      <c r="A55" s="29" t="s">
        <v>117</v>
      </c>
      <c r="B55" s="29"/>
      <c r="C55" s="78">
        <f>C43+C48+C53+C54</f>
        <v>-2179461300.85</v>
      </c>
      <c r="D55" s="29"/>
      <c r="E55" s="78">
        <f>E43+E48+E53+E54</f>
        <v>4284240906.459999</v>
      </c>
      <c r="F55" s="29"/>
    </row>
    <row r="56" spans="1:6" ht="18.75" customHeight="1">
      <c r="A56" s="22" t="s">
        <v>118</v>
      </c>
      <c r="B56" s="30"/>
      <c r="C56" s="74">
        <v>10645751400</v>
      </c>
      <c r="D56" s="22"/>
      <c r="E56" s="74">
        <v>6361510494</v>
      </c>
      <c r="F56" s="22"/>
    </row>
    <row r="57" spans="1:6" ht="21" customHeight="1" thickBot="1">
      <c r="A57" s="31" t="s">
        <v>119</v>
      </c>
      <c r="B57" s="31"/>
      <c r="C57" s="79">
        <f>SUM(C55:C56)</f>
        <v>8466290099.15</v>
      </c>
      <c r="D57" s="33"/>
      <c r="E57" s="79">
        <f>SUM(E55:E56)</f>
        <v>10645751400.46</v>
      </c>
      <c r="F57" s="33"/>
    </row>
    <row r="58" spans="1:6" ht="13.5" customHeight="1" thickBot="1" thickTop="1">
      <c r="A58" s="34"/>
      <c r="B58" s="34"/>
      <c r="C58" s="80"/>
      <c r="D58" s="35"/>
      <c r="E58" s="35"/>
      <c r="F58" s="35"/>
    </row>
    <row r="59" spans="1:6" ht="12.75">
      <c r="A59" s="142" t="s">
        <v>13</v>
      </c>
      <c r="B59" s="142"/>
      <c r="C59" s="142"/>
      <c r="D59" s="142"/>
      <c r="E59" s="142"/>
      <c r="F59" s="142"/>
    </row>
    <row r="60" spans="3:5" ht="12.75">
      <c r="C60" s="95"/>
      <c r="E60" s="69"/>
    </row>
    <row r="61" ht="12">
      <c r="E61" s="17"/>
    </row>
  </sheetData>
  <sheetProtection password="FA15" sheet="1" objects="1" scenarios="1" selectLockedCells="1" selectUnlockedCells="1"/>
  <mergeCells count="7">
    <mergeCell ref="A59:F59"/>
    <mergeCell ref="A54:B54"/>
    <mergeCell ref="A1:F1"/>
    <mergeCell ref="A2:F2"/>
    <mergeCell ref="A3:F3"/>
    <mergeCell ref="A4:F4"/>
    <mergeCell ref="A5:D5"/>
  </mergeCells>
  <printOptions horizontalCentered="1"/>
  <pageMargins left="0.7" right="0.55" top="0.75" bottom="0.75" header="0.3" footer="0.3"/>
  <pageSetup fitToHeight="1" fitToWidth="1" horizontalDpi="300" verticalDpi="300" orientation="portrait" scale="78" r:id="rId1"/>
  <headerFooter>
    <oddFooter>&amp;R&amp;12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Statements </dc:title>
  <dc:subject/>
  <dc:creator>COA - National Electrification Administration</dc:creator>
  <cp:keywords/>
  <dc:description/>
  <cp:lastModifiedBy>COA</cp:lastModifiedBy>
  <cp:lastPrinted>2016-06-09T01:58:53Z</cp:lastPrinted>
  <dcterms:created xsi:type="dcterms:W3CDTF">2010-03-02T00:52:24Z</dcterms:created>
  <dcterms:modified xsi:type="dcterms:W3CDTF">2016-06-09T02:00:00Z</dcterms:modified>
  <cp:category/>
  <cp:version/>
  <cp:contentType/>
  <cp:contentStatus/>
</cp:coreProperties>
</file>